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95" windowWidth="12390" windowHeight="3540" activeTab="0"/>
  </bookViews>
  <sheets>
    <sheet name="Instructions (English)" sheetId="1" r:id="rId1"/>
    <sheet name="SPMH Graph" sheetId="2" r:id="rId2"/>
    <sheet name="Chart" sheetId="3" r:id="rId3"/>
    <sheet name="Adjusted Chart" sheetId="4" r:id="rId4"/>
    <sheet name="Hours variance" sheetId="5" r:id="rId5"/>
    <sheet name="Unit hours analysis" sheetId="6" r:id="rId6"/>
  </sheets>
  <definedNames/>
  <calcPr fullCalcOnLoad="1"/>
</workbook>
</file>

<file path=xl/sharedStrings.xml><?xml version="1.0" encoding="utf-8"?>
<sst xmlns="http://schemas.openxmlformats.org/spreadsheetml/2006/main" count="154" uniqueCount="122">
  <si>
    <t>Chart</t>
  </si>
  <si>
    <t>For the number of employees shown on the left side of the chart, find the entry on your</t>
  </si>
  <si>
    <t xml:space="preserve">next lower sales amount. </t>
  </si>
  <si>
    <t>Example</t>
  </si>
  <si>
    <t>Sales</t>
  </si>
  <si>
    <t>T</t>
  </si>
  <si>
    <t>see the results. If you have a well designed chart, you should see a graph that produces</t>
  </si>
  <si>
    <t>a gentle upwards slope to the right as shown in the sample below.</t>
  </si>
  <si>
    <t>If you see a graph that has many peaks and valleys, or one that slopes downward</t>
  </si>
  <si>
    <t>adjustment factor that you enter at the top. This is very useful for quickly adjusting your</t>
  </si>
  <si>
    <t>entire chart by a percentage to allow for price changes, or to help you increase/decrease</t>
  </si>
  <si>
    <t>use "Paste Special" then choose "Values" if you do this. If you just use "Paste" you will</t>
  </si>
  <si>
    <t>be pasting the formula, and that will give you very unusual results.</t>
  </si>
  <si>
    <t>the overall productivity or Sales Per Man Hour on your chart. You can then use "Copy"</t>
  </si>
  <si>
    <t>How to use this spreadsheet</t>
  </si>
  <si>
    <t xml:space="preserve">in the columns on the right. </t>
  </si>
  <si>
    <t>The graph only plots the first three charts, and it only plots them up to 20 employees, but</t>
  </si>
  <si>
    <t>you can adjust the "series" properties to change this.</t>
  </si>
  <si>
    <r>
      <t>Once you have filled in your current chart, you can click on the "</t>
    </r>
    <r>
      <rPr>
        <sz val="10"/>
        <color indexed="12"/>
        <rFont val="Arial"/>
        <family val="2"/>
      </rPr>
      <t>SPMH Graph</t>
    </r>
    <r>
      <rPr>
        <sz val="10"/>
        <rFont val="Verdana"/>
        <family val="2"/>
      </rPr>
      <t>" sheet to</t>
    </r>
  </si>
  <si>
    <r>
      <t>The "</t>
    </r>
    <r>
      <rPr>
        <sz val="10"/>
        <color indexed="12"/>
        <rFont val="Arial"/>
        <family val="2"/>
      </rPr>
      <t>Adjusted chart</t>
    </r>
    <r>
      <rPr>
        <sz val="10"/>
        <rFont val="Verdana"/>
        <family val="2"/>
      </rPr>
      <t>" sheet simply multiplies all the entries on the "</t>
    </r>
    <r>
      <rPr>
        <sz val="10"/>
        <color indexed="12"/>
        <rFont val="Arial"/>
        <family val="2"/>
      </rPr>
      <t>Chart</t>
    </r>
    <r>
      <rPr>
        <sz val="10"/>
        <rFont val="Verdana"/>
        <family val="2"/>
      </rPr>
      <t xml:space="preserve">" sheet by the </t>
    </r>
  </si>
  <si>
    <r>
      <t>and "Paste Special" to paste those adjusted values onto the "</t>
    </r>
    <r>
      <rPr>
        <sz val="10"/>
        <color indexed="12"/>
        <rFont val="Arial"/>
        <family val="2"/>
      </rPr>
      <t>Chart</t>
    </r>
    <r>
      <rPr>
        <sz val="10"/>
        <rFont val="Verdana"/>
        <family val="2"/>
      </rPr>
      <t xml:space="preserve">" sheet. Be sure you </t>
    </r>
  </si>
  <si>
    <t>number of employees, then use the highest sales amount. Enter this sales amount</t>
  </si>
  <si>
    <t>should enter the value for the next lower entry, in this case $175.</t>
  </si>
  <si>
    <t>Be sure you delete the entries at the high and low end of the chart that do not apply</t>
  </si>
  <si>
    <t>4, then you should delete (or enter zero) for 2 and 3 employees. If the highest value you have</t>
  </si>
  <si>
    <t>Difference</t>
  </si>
  <si>
    <t>% difference</t>
  </si>
  <si>
    <t>you have done any editing, fill in the number of hours used for each day of the week in the</t>
  </si>
  <si>
    <t xml:space="preserve">The difference, and the graph will both be updated automatically. A difference between </t>
  </si>
  <si>
    <t>3.0% - 5.0% (positive or negative) is considered acceptable. Numbers within this range will</t>
  </si>
  <si>
    <t>much editing you have to do, the higher the variance the more editing required to finish</t>
  </si>
  <si>
    <t xml:space="preserve">your schedule each week. </t>
  </si>
  <si>
    <t>You may also fill in the number of unscheduled shifts. Clearly a lower number is better</t>
  </si>
  <si>
    <t>and it also indicates how much editing you have to do each week to fill empty shifts. For</t>
  </si>
  <si>
    <t>an average store with good staffing levels you can expect to have 5-10 unscheduled shifts</t>
  </si>
  <si>
    <r>
      <t>"</t>
    </r>
    <r>
      <rPr>
        <sz val="10"/>
        <color indexed="12"/>
        <rFont val="Arial"/>
        <family val="2"/>
      </rPr>
      <t>Hours variance</t>
    </r>
    <r>
      <rPr>
        <sz val="10"/>
        <rFont val="Verdana"/>
        <family val="2"/>
      </rPr>
      <t>" sheet: Immediately after you have generated a new schedule, and BEFORE</t>
    </r>
  </si>
  <si>
    <t xml:space="preserve">appear green. Numbers outside of this range will be red.  This gives a good indication of how </t>
  </si>
  <si>
    <t>Phone:</t>
  </si>
  <si>
    <t>1-905-628-2944</t>
  </si>
  <si>
    <t>Worldwide</t>
  </si>
  <si>
    <t>E-mail:</t>
  </si>
  <si>
    <t>support@thoughtworksinc.com</t>
  </si>
  <si>
    <t>Web:</t>
  </si>
  <si>
    <t>www.thoughtworksinc.com</t>
  </si>
  <si>
    <t>If you have any questions about using this spreadsheet please do not hesitate</t>
  </si>
  <si>
    <t>to contact ThoughtWorks as follows:</t>
  </si>
  <si>
    <t>labeled "Final edited schedule" fill in the number of hours used each day.</t>
  </si>
  <si>
    <t>After you have adjusted your charts, and made all the improvements you can generate a</t>
  </si>
  <si>
    <t>new schedule. Fill in the new numbers in the row marked "After updating data". Obviously</t>
  </si>
  <si>
    <t>graph will tell you if you have achieved this goal.</t>
  </si>
  <si>
    <t>the goal is to achieve better results that with your original data, and the chart, and the</t>
  </si>
  <si>
    <t>per week. A higher volume store can expect a slightly higher number. A store that is</t>
  </si>
  <si>
    <t xml:space="preserve">experiencing staffing shortages, or whose employees have poor availabilities will have a </t>
  </si>
  <si>
    <t xml:space="preserve">significantly higher number of unscheduled shifts each week. </t>
  </si>
  <si>
    <t xml:space="preserve">in your SPMH. Ideally as sales go up so should your SPMH, and as sales go down, so too </t>
  </si>
  <si>
    <t>should your SPMH. The two lines on the graph should follow the same trend. It only makes</t>
  </si>
  <si>
    <t>sense that as your sales increase your productivity should also increase and vice versa.</t>
  </si>
  <si>
    <t xml:space="preserve">Days that have similar sales should also have similar SPMH. Any significant variations </t>
  </si>
  <si>
    <t>from this trend may indicate areas where you should focus your attention and may</t>
  </si>
  <si>
    <r>
      <t>on the "</t>
    </r>
    <r>
      <rPr>
        <sz val="10"/>
        <color indexed="12"/>
        <rFont val="Arial"/>
        <family val="2"/>
      </rPr>
      <t>Chart</t>
    </r>
    <r>
      <rPr>
        <sz val="10"/>
        <rFont val="Verdana"/>
        <family val="2"/>
      </rPr>
      <t>" sheet in the first column labeled "Current chart". Your SPMH will appear</t>
    </r>
  </si>
  <si>
    <t>second row, labeled "Newly generated". Then finish all your editing for the week. In the top row</t>
  </si>
  <si>
    <t>Total hours</t>
  </si>
  <si>
    <t>Total SPMH</t>
  </si>
  <si>
    <t>Unit hours</t>
  </si>
  <si>
    <t>Unit SPMH</t>
  </si>
  <si>
    <t>Non-Unit</t>
  </si>
  <si>
    <t>% non-unit</t>
  </si>
  <si>
    <t>Contents</t>
  </si>
  <si>
    <t>SPMH Graph</t>
  </si>
  <si>
    <t>Adjusted Chart</t>
  </si>
  <si>
    <t>Hours Variance</t>
  </si>
  <si>
    <t>Unit hours analysis</t>
  </si>
  <si>
    <t>SPMH Chart</t>
  </si>
  <si>
    <t>"Unit hours" sheet: This sheet allows you to compare the trends in your sales to the trends</t>
  </si>
  <si>
    <t>Unit Hours Analysis</t>
  </si>
  <si>
    <t>Published June 2003</t>
  </si>
  <si>
    <t>represent areas where you can improve. This graph also separates your unit from your</t>
  </si>
  <si>
    <t xml:space="preserve">delivery truck can drastically affect your non-uinit hours and your daily SPMH it makes  </t>
  </si>
  <si>
    <t>sense to separate that out and study the two individually.</t>
  </si>
  <si>
    <t xml:space="preserve">non-unit labout so you can see the trends in those. Since something simple like a </t>
  </si>
  <si>
    <t>The non-unit hours are expressed as a percentage and not as a SPMH. Since this number</t>
  </si>
  <si>
    <t>should be quite low it is important to see what percent of your total daily hours are used</t>
  </si>
  <si>
    <t>for non-unit producing labour.</t>
  </si>
  <si>
    <t>Analyse de Ventes par Homme-heure</t>
  </si>
  <si>
    <t>Nombre</t>
  </si>
  <si>
    <t>Personne</t>
  </si>
  <si>
    <t>Avant</t>
  </si>
  <si>
    <t>Changement</t>
  </si>
  <si>
    <t>Ventes</t>
  </si>
  <si>
    <t>Charte 1</t>
  </si>
  <si>
    <t>Charte 2</t>
  </si>
  <si>
    <t>Charte 3</t>
  </si>
  <si>
    <t>S.P.M.H.</t>
  </si>
  <si>
    <t>Ventes adjustes</t>
  </si>
  <si>
    <t>Facteur:</t>
  </si>
  <si>
    <t>Ce tableau  vous permet d'ajuster les ventes sur le fichier Excel precedant</t>
  </si>
  <si>
    <t>Personnel</t>
  </si>
  <si>
    <t>Changements</t>
  </si>
  <si>
    <t>Horaire Hebdomadaire Analyse</t>
  </si>
  <si>
    <t>Lun</t>
  </si>
  <si>
    <t>Mar</t>
  </si>
  <si>
    <t>Mer</t>
  </si>
  <si>
    <t>Jeu</t>
  </si>
  <si>
    <t>Ven</t>
  </si>
  <si>
    <t>Sam</t>
  </si>
  <si>
    <t>Dim</t>
  </si>
  <si>
    <t>Semaine</t>
  </si>
  <si>
    <t>Horaire Termine</t>
  </si>
  <si>
    <t>Nouv. Horaire</t>
  </si>
  <si>
    <t>non-cedulee</t>
  </si>
  <si>
    <t xml:space="preserve">après mise à jour des données </t>
  </si>
  <si>
    <t xml:space="preserve">Sam </t>
  </si>
  <si>
    <t>Heures</t>
  </si>
  <si>
    <t>productivité</t>
  </si>
  <si>
    <t xml:space="preserve">positioning guide that has that same number of employees in the far right column, under </t>
  </si>
  <si>
    <t>the "T". If you find more than one entry on your positioning guide that has the same</t>
  </si>
  <si>
    <t>If you cannot find a corresponding entry on your positioning guide, then you must use the</t>
  </si>
  <si>
    <t xml:space="preserve">In the sample positioning guide above there is no entry for 8 employees. Therefore you </t>
  </si>
  <si>
    <t>to your positioning guide. For example if the lowest number of employees you ever schedule is</t>
  </si>
  <si>
    <t>on your positioning guide is for 18 employees, then delete all the values from 19-30 on this chart</t>
  </si>
  <si>
    <t xml:space="preserve">it may mean that your positioning guides need an overhaul. Use the "New chart 1-3" </t>
  </si>
  <si>
    <t xml:space="preserve">columns to help you design a good positioning guide.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</si>
</sst>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80">
    <font>
      <sz val="10"/>
      <name val="Verdana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Verdana"/>
      <family val="2"/>
    </font>
    <font>
      <b/>
      <sz val="16"/>
      <color indexed="8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indexed="12"/>
      <name val="Verdana"/>
      <family val="2"/>
    </font>
    <font>
      <sz val="10"/>
      <color indexed="20"/>
      <name val="Verdana"/>
      <family val="2"/>
    </font>
    <font>
      <sz val="10"/>
      <color indexed="8"/>
      <name val="Verdana"/>
      <family val="2"/>
    </font>
    <font>
      <b/>
      <i/>
      <sz val="14"/>
      <name val="Verdana"/>
      <family val="2"/>
    </font>
    <font>
      <b/>
      <sz val="10"/>
      <color indexed="18"/>
      <name val="Verdana"/>
      <family val="2"/>
    </font>
    <font>
      <b/>
      <sz val="12"/>
      <name val="Verdana"/>
      <family val="2"/>
    </font>
    <font>
      <b/>
      <sz val="10"/>
      <color indexed="43"/>
      <name val="Verdana"/>
      <family val="2"/>
    </font>
    <font>
      <sz val="10"/>
      <color indexed="43"/>
      <name val="Verdana"/>
      <family val="2"/>
    </font>
    <font>
      <sz val="10"/>
      <color indexed="18"/>
      <name val="Verdana"/>
      <family val="2"/>
    </font>
    <font>
      <b/>
      <u val="single"/>
      <sz val="10"/>
      <color indexed="18"/>
      <name val="Verdana"/>
      <family val="2"/>
    </font>
    <font>
      <b/>
      <u val="single"/>
      <sz val="10"/>
      <color indexed="18"/>
      <name val="Arial"/>
      <family val="2"/>
    </font>
    <font>
      <b/>
      <u val="single"/>
      <sz val="12"/>
      <color indexed="18"/>
      <name val="Verdana"/>
      <family val="2"/>
    </font>
    <font>
      <b/>
      <sz val="14"/>
      <color indexed="54"/>
      <name val="Verdana"/>
      <family val="2"/>
    </font>
    <font>
      <b/>
      <sz val="12"/>
      <color indexed="9"/>
      <name val="Arial"/>
      <family val="2"/>
    </font>
    <font>
      <b/>
      <sz val="10"/>
      <color indexed="10"/>
      <name val="Verdana"/>
      <family val="2"/>
    </font>
    <font>
      <sz val="2"/>
      <color indexed="8"/>
      <name val="Arial"/>
      <family val="0"/>
    </font>
    <font>
      <sz val="3"/>
      <color indexed="8"/>
      <name val="Arial"/>
      <family val="0"/>
    </font>
    <font>
      <sz val="10.5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8"/>
      <color indexed="9"/>
      <name val="Arial"/>
      <family val="0"/>
    </font>
    <font>
      <sz val="6.75"/>
      <color indexed="9"/>
      <name val="Arial"/>
      <family val="0"/>
    </font>
    <font>
      <sz val="7.35"/>
      <color indexed="8"/>
      <name val="Arial"/>
      <family val="0"/>
    </font>
    <font>
      <b/>
      <sz val="6.5"/>
      <color indexed="9"/>
      <name val="Arial"/>
      <family val="0"/>
    </font>
    <font>
      <sz val="8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3"/>
      <color indexed="8"/>
      <name val="Arial"/>
      <family val="0"/>
    </font>
    <font>
      <b/>
      <i/>
      <sz val="3.5"/>
      <color indexed="8"/>
      <name val="Arial"/>
      <family val="0"/>
    </font>
    <font>
      <b/>
      <sz val="12"/>
      <color indexed="8"/>
      <name val="Arial"/>
      <family val="0"/>
    </font>
    <font>
      <b/>
      <sz val="10.5"/>
      <color indexed="8"/>
      <name val="Arial"/>
      <family val="0"/>
    </font>
    <font>
      <b/>
      <i/>
      <sz val="16.75"/>
      <color indexed="8"/>
      <name val="Arial"/>
      <family val="0"/>
    </font>
    <font>
      <b/>
      <sz val="8.75"/>
      <color indexed="8"/>
      <name val="Arial"/>
      <family val="0"/>
    </font>
    <font>
      <b/>
      <sz val="9.5"/>
      <color indexed="9"/>
      <name val="Arial"/>
      <family val="0"/>
    </font>
    <font>
      <b/>
      <sz val="8"/>
      <color indexed="9"/>
      <name val="Arial"/>
      <family val="0"/>
    </font>
    <font>
      <b/>
      <sz val="9.7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5" fillId="0" borderId="0" xfId="53" applyAlignment="1" applyProtection="1">
      <alignment/>
      <protection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173" fontId="0" fillId="0" borderId="0" xfId="0" applyNumberFormat="1" applyAlignment="1" applyProtection="1">
      <alignment/>
      <protection locked="0"/>
    </xf>
    <xf numFmtId="0" fontId="0" fillId="33" borderId="0" xfId="0" applyFill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9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3" fontId="9" fillId="0" borderId="0" xfId="0" applyNumberFormat="1" applyFont="1" applyAlignment="1">
      <alignment/>
    </xf>
    <xf numFmtId="0" fontId="8" fillId="0" borderId="0" xfId="0" applyFont="1" applyAlignment="1">
      <alignment/>
    </xf>
    <xf numFmtId="172" fontId="10" fillId="34" borderId="12" xfId="0" applyNumberFormat="1" applyFont="1" applyFill="1" applyBorder="1" applyAlignment="1">
      <alignment/>
    </xf>
    <xf numFmtId="172" fontId="11" fillId="34" borderId="12" xfId="0" applyNumberFormat="1" applyFont="1" applyFill="1" applyBorder="1" applyAlignment="1">
      <alignment/>
    </xf>
    <xf numFmtId="172" fontId="12" fillId="34" borderId="12" xfId="0" applyNumberFormat="1" applyFont="1" applyFill="1" applyBorder="1" applyAlignment="1">
      <alignment/>
    </xf>
    <xf numFmtId="172" fontId="13" fillId="34" borderId="12" xfId="0" applyNumberFormat="1" applyFont="1" applyFill="1" applyBorder="1" applyAlignment="1">
      <alignment/>
    </xf>
    <xf numFmtId="172" fontId="10" fillId="34" borderId="13" xfId="0" applyNumberFormat="1" applyFont="1" applyFill="1" applyBorder="1" applyAlignment="1">
      <alignment/>
    </xf>
    <xf numFmtId="172" fontId="11" fillId="34" borderId="13" xfId="0" applyNumberFormat="1" applyFont="1" applyFill="1" applyBorder="1" applyAlignment="1">
      <alignment/>
    </xf>
    <xf numFmtId="172" fontId="12" fillId="34" borderId="13" xfId="0" applyNumberFormat="1" applyFont="1" applyFill="1" applyBorder="1" applyAlignment="1">
      <alignment/>
    </xf>
    <xf numFmtId="172" fontId="13" fillId="34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/>
    </xf>
    <xf numFmtId="0" fontId="14" fillId="33" borderId="14" xfId="0" applyNumberFormat="1" applyFont="1" applyFill="1" applyBorder="1" applyAlignment="1" applyProtection="1">
      <alignment/>
      <protection locked="0"/>
    </xf>
    <xf numFmtId="0" fontId="14" fillId="35" borderId="14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36" borderId="15" xfId="0" applyFont="1" applyFill="1" applyBorder="1" applyAlignment="1">
      <alignment/>
    </xf>
    <xf numFmtId="0" fontId="18" fillId="36" borderId="1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 locked="0"/>
    </xf>
    <xf numFmtId="44" fontId="0" fillId="0" borderId="16" xfId="44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53" applyBorder="1" applyAlignment="1" applyProtection="1">
      <alignment/>
      <protection/>
    </xf>
    <xf numFmtId="0" fontId="5" fillId="0" borderId="0" xfId="53" applyFill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2" fillId="0" borderId="0" xfId="53" applyFont="1" applyAlignment="1" applyProtection="1">
      <alignment/>
      <protection/>
    </xf>
    <xf numFmtId="0" fontId="23" fillId="0" borderId="0" xfId="0" applyFont="1" applyBorder="1" applyAlignment="1">
      <alignment/>
    </xf>
    <xf numFmtId="0" fontId="16" fillId="37" borderId="0" xfId="0" applyFont="1" applyFill="1" applyBorder="1" applyAlignment="1" applyProtection="1">
      <alignment horizontal="left"/>
      <protection/>
    </xf>
    <xf numFmtId="0" fontId="16" fillId="37" borderId="17" xfId="0" applyFont="1" applyFill="1" applyBorder="1" applyAlignment="1" applyProtection="1">
      <alignment horizontal="left"/>
      <protection/>
    </xf>
    <xf numFmtId="0" fontId="16" fillId="37" borderId="14" xfId="0" applyNumberFormat="1" applyFont="1" applyFill="1" applyBorder="1" applyAlignment="1" applyProtection="1">
      <alignment horizontal="left"/>
      <protection/>
    </xf>
    <xf numFmtId="0" fontId="0" fillId="38" borderId="18" xfId="0" applyFont="1" applyFill="1" applyBorder="1" applyAlignment="1">
      <alignment/>
    </xf>
    <xf numFmtId="0" fontId="18" fillId="38" borderId="10" xfId="0" applyFont="1" applyFill="1" applyBorder="1" applyAlignment="1">
      <alignment horizontal="right"/>
    </xf>
    <xf numFmtId="0" fontId="18" fillId="38" borderId="19" xfId="0" applyFont="1" applyFill="1" applyBorder="1" applyAlignment="1">
      <alignment horizontal="right"/>
    </xf>
    <xf numFmtId="0" fontId="8" fillId="39" borderId="20" xfId="0" applyFont="1" applyFill="1" applyBorder="1" applyAlignment="1">
      <alignment horizontal="right"/>
    </xf>
    <xf numFmtId="44" fontId="0" fillId="40" borderId="0" xfId="44" applyFont="1" applyFill="1" applyBorder="1" applyAlignment="1">
      <alignment/>
    </xf>
    <xf numFmtId="44" fontId="0" fillId="40" borderId="16" xfId="44" applyFont="1" applyFill="1" applyBorder="1" applyAlignment="1" applyProtection="1">
      <alignment/>
      <protection/>
    </xf>
    <xf numFmtId="0" fontId="14" fillId="40" borderId="20" xfId="0" applyFont="1" applyFill="1" applyBorder="1" applyAlignment="1">
      <alignment horizontal="right"/>
    </xf>
    <xf numFmtId="0" fontId="16" fillId="41" borderId="21" xfId="0" applyFont="1" applyFill="1" applyBorder="1" applyAlignment="1" applyProtection="1">
      <alignment horizontal="left"/>
      <protection/>
    </xf>
    <xf numFmtId="0" fontId="0" fillId="42" borderId="10" xfId="0" applyFont="1" applyFill="1" applyBorder="1" applyAlignment="1">
      <alignment/>
    </xf>
    <xf numFmtId="0" fontId="0" fillId="42" borderId="19" xfId="0" applyFont="1" applyFill="1" applyBorder="1" applyAlignment="1" applyProtection="1">
      <alignment/>
      <protection/>
    </xf>
    <xf numFmtId="0" fontId="16" fillId="41" borderId="22" xfId="0" applyFont="1" applyFill="1" applyBorder="1" applyAlignment="1" applyProtection="1">
      <alignment horizontal="left"/>
      <protection/>
    </xf>
    <xf numFmtId="10" fontId="10" fillId="42" borderId="11" xfId="0" applyNumberFormat="1" applyFont="1" applyFill="1" applyBorder="1" applyAlignment="1">
      <alignment/>
    </xf>
    <xf numFmtId="10" fontId="10" fillId="42" borderId="23" xfId="0" applyNumberFormat="1" applyFont="1" applyFill="1" applyBorder="1" applyAlignment="1" applyProtection="1">
      <alignment/>
      <protection/>
    </xf>
    <xf numFmtId="0" fontId="16" fillId="41" borderId="21" xfId="0" applyNumberFormat="1" applyFont="1" applyFill="1" applyBorder="1" applyAlignment="1" applyProtection="1">
      <alignment horizontal="left"/>
      <protection/>
    </xf>
    <xf numFmtId="0" fontId="14" fillId="42" borderId="10" xfId="0" applyNumberFormat="1" applyFont="1" applyFill="1" applyBorder="1" applyAlignment="1" applyProtection="1">
      <alignment/>
      <protection/>
    </xf>
    <xf numFmtId="0" fontId="14" fillId="42" borderId="19" xfId="0" applyNumberFormat="1" applyFont="1" applyFill="1" applyBorder="1" applyAlignment="1" applyProtection="1">
      <alignment/>
      <protection/>
    </xf>
    <xf numFmtId="10" fontId="10" fillId="42" borderId="11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44" fontId="0" fillId="35" borderId="0" xfId="44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14" fillId="40" borderId="20" xfId="0" applyFont="1" applyFill="1" applyBorder="1" applyAlignment="1" applyProtection="1">
      <alignment horizontal="right"/>
      <protection/>
    </xf>
    <xf numFmtId="44" fontId="0" fillId="40" borderId="0" xfId="44" applyFont="1" applyFill="1" applyBorder="1" applyAlignment="1" applyProtection="1">
      <alignment/>
      <protection/>
    </xf>
    <xf numFmtId="44" fontId="0" fillId="40" borderId="16" xfId="44" applyFont="1" applyFill="1" applyBorder="1" applyAlignment="1" applyProtection="1">
      <alignment/>
      <protection/>
    </xf>
    <xf numFmtId="0" fontId="8" fillId="39" borderId="2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14" fillId="40" borderId="22" xfId="0" applyFont="1" applyFill="1" applyBorder="1" applyAlignment="1" applyProtection="1">
      <alignment horizontal="right"/>
      <protection/>
    </xf>
    <xf numFmtId="10" fontId="0" fillId="40" borderId="11" xfId="59" applyNumberFormat="1" applyFont="1" applyFill="1" applyBorder="1" applyAlignment="1" applyProtection="1">
      <alignment/>
      <protection/>
    </xf>
    <xf numFmtId="10" fontId="0" fillId="40" borderId="23" xfId="59" applyNumberFormat="1" applyFont="1" applyFill="1" applyBorder="1" applyAlignment="1" applyProtection="1">
      <alignment/>
      <protection/>
    </xf>
    <xf numFmtId="0" fontId="18" fillId="43" borderId="0" xfId="0" applyFont="1" applyFill="1" applyBorder="1" applyAlignment="1">
      <alignment/>
    </xf>
    <xf numFmtId="0" fontId="18" fillId="43" borderId="0" xfId="0" applyNumberFormat="1" applyFont="1" applyFill="1" applyBorder="1" applyAlignment="1">
      <alignment horizontal="center"/>
    </xf>
    <xf numFmtId="0" fontId="20" fillId="40" borderId="24" xfId="0" applyFont="1" applyFill="1" applyBorder="1" applyAlignment="1">
      <alignment/>
    </xf>
    <xf numFmtId="0" fontId="19" fillId="43" borderId="0" xfId="0" applyFont="1" applyFill="1" applyBorder="1" applyAlignment="1">
      <alignment/>
    </xf>
    <xf numFmtId="0" fontId="20" fillId="40" borderId="25" xfId="0" applyFont="1" applyFill="1" applyBorder="1" applyAlignment="1">
      <alignment/>
    </xf>
    <xf numFmtId="0" fontId="20" fillId="40" borderId="26" xfId="0" applyFont="1" applyFill="1" applyBorder="1" applyAlignment="1">
      <alignment/>
    </xf>
    <xf numFmtId="0" fontId="26" fillId="0" borderId="0" xfId="0" applyFont="1" applyAlignment="1" applyProtection="1">
      <alignment horizontal="center"/>
      <protection locked="0"/>
    </xf>
    <xf numFmtId="0" fontId="5" fillId="33" borderId="0" xfId="53" applyFill="1" applyAlignment="1" applyProtection="1">
      <alignment/>
      <protection/>
    </xf>
    <xf numFmtId="0" fontId="0" fillId="0" borderId="0" xfId="0" applyAlignment="1">
      <alignment/>
    </xf>
    <xf numFmtId="0" fontId="25" fillId="43" borderId="0" xfId="0" applyFont="1" applyFill="1" applyAlignment="1">
      <alignment horizontal="center"/>
    </xf>
    <xf numFmtId="0" fontId="1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7"/>
      </font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E4C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EFCF0"/>
      <rgbColor rgb="0099CCFF"/>
      <rgbColor rgb="00FF99CC"/>
      <rgbColor rgb="00CC99FF"/>
      <rgbColor rgb="00FFCC99"/>
      <rgbColor rgb="003366FF"/>
      <rgbColor rgb="0033CCCC"/>
      <rgbColor rgb="0099CC00"/>
      <rgbColor rgb="00FFE7CF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B8C7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1" u="none" baseline="0">
                <a:solidFill>
                  <a:srgbClr val="000000"/>
                </a:solidFill>
              </a:rPr>
              <a:t>SPMH Analysis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Regular menu chart(s)</a:t>
            </a:r>
          </a:p>
        </c:rich>
      </c:tx>
      <c:layout>
        <c:manualLayout>
          <c:xMode val="factor"/>
          <c:yMode val="factor"/>
          <c:x val="-0.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95"/>
          <c:w val="0.94725"/>
          <c:h val="0.813"/>
        </c:manualLayout>
      </c:layout>
      <c:lineChart>
        <c:grouping val="standard"/>
        <c:varyColors val="0"/>
        <c:ser>
          <c:idx val="1"/>
          <c:order val="0"/>
          <c:tx>
            <c:v>New Chart 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Chart!$A$8:$A$26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Lit>
              <c:ptCount val="19"/>
              <c:pt idx="0">
                <c:v>37.5</c:v>
              </c:pt>
              <c:pt idx="1">
                <c:v>38.33</c:v>
              </c:pt>
              <c:pt idx="2">
                <c:v>42.5</c:v>
              </c:pt>
              <c:pt idx="3">
                <c:v>45</c:v>
              </c:pt>
              <c:pt idx="4">
                <c:v>48.13</c:v>
              </c:pt>
              <c:pt idx="5">
                <c:v>50.28</c:v>
              </c:pt>
              <c:pt idx="6">
                <c:v>52.28</c:v>
              </c:pt>
              <c:pt idx="7">
                <c:v>53.44</c:v>
              </c:pt>
              <c:pt idx="8">
                <c:v>53.65</c:v>
              </c:pt>
              <c:pt idx="9">
                <c:v>54.15</c:v>
              </c:pt>
              <c:pt idx="10">
                <c:v>54.27</c:v>
              </c:pt>
              <c:pt idx="11">
                <c:v>56.92</c:v>
              </c:pt>
              <c:pt idx="12">
                <c:v>58.93</c:v>
              </c:pt>
              <c:pt idx="13">
                <c:v>59.25</c:v>
              </c:pt>
              <c:pt idx="14">
                <c:v>59.3</c:v>
              </c:pt>
              <c:pt idx="15">
                <c:v>59.78</c:v>
              </c:pt>
              <c:pt idx="16">
                <c:v>59.92</c:v>
              </c:pt>
              <c:pt idx="17">
                <c:v>59.96</c:v>
              </c:pt>
              <c:pt idx="18">
                <c:v>60</c:v>
              </c:pt>
            </c:numLit>
          </c:val>
          <c:smooth val="0"/>
        </c:ser>
        <c:marker val="1"/>
        <c:axId val="9118298"/>
        <c:axId val="14955819"/>
      </c:lineChart>
      <c:catAx>
        <c:axId val="911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</a:rPr>
                  <a:t>Number of Crew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14955819"/>
        <c:crosses val="autoZero"/>
        <c:auto val="1"/>
        <c:lblOffset val="100"/>
        <c:tickLblSkip val="1"/>
        <c:noMultiLvlLbl val="0"/>
      </c:catAx>
      <c:valAx>
        <c:axId val="14955819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</a:rPr>
                  <a:t>SPMH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91182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1" u="none" baseline="0">
                <a:solidFill>
                  <a:srgbClr val="000000"/>
                </a:solidFill>
              </a:rPr>
              <a:t>Analyse des Ventes/heures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Tableau menu Regulier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725"/>
          <c:w val="0.9565"/>
          <c:h val="0.84625"/>
        </c:manualLayout>
      </c:layout>
      <c:lineChart>
        <c:grouping val="standard"/>
        <c:varyColors val="0"/>
        <c:ser>
          <c:idx val="0"/>
          <c:order val="0"/>
          <c:tx>
            <c:v>Mauvaise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Chart!$A$8:$A$26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Chart!$F$8:$F$26</c:f>
              <c:numCache>
                <c:ptCount val="19"/>
                <c:pt idx="0">
                  <c:v>33</c:v>
                </c:pt>
                <c:pt idx="1">
                  <c:v>53.333333333333336</c:v>
                </c:pt>
                <c:pt idx="2">
                  <c:v>45</c:v>
                </c:pt>
                <c:pt idx="3">
                  <c:v>47.4</c:v>
                </c:pt>
                <c:pt idx="4">
                  <c:v>39.5</c:v>
                </c:pt>
                <c:pt idx="5">
                  <c:v>53.57142857142857</c:v>
                </c:pt>
                <c:pt idx="6">
                  <c:v>54.375</c:v>
                </c:pt>
                <c:pt idx="7">
                  <c:v>55.22222222222222</c:v>
                </c:pt>
                <c:pt idx="8">
                  <c:v>49.7</c:v>
                </c:pt>
                <c:pt idx="9">
                  <c:v>50.90909090909091</c:v>
                </c:pt>
                <c:pt idx="10">
                  <c:v>50</c:v>
                </c:pt>
                <c:pt idx="11">
                  <c:v>50.15384615384615</c:v>
                </c:pt>
                <c:pt idx="12">
                  <c:v>55.357142857142854</c:v>
                </c:pt>
                <c:pt idx="13">
                  <c:v>60</c:v>
                </c:pt>
                <c:pt idx="14">
                  <c:v>60</c:v>
                </c:pt>
                <c:pt idx="15">
                  <c:v>60.529411764705884</c:v>
                </c:pt>
                <c:pt idx="16">
                  <c:v>61.111111111111114</c:v>
                </c:pt>
                <c:pt idx="17">
                  <c:v>61.473684210526315</c:v>
                </c:pt>
                <c:pt idx="18">
                  <c:v>61.8</c:v>
                </c:pt>
              </c:numCache>
            </c:numRef>
          </c:val>
          <c:smooth val="0"/>
        </c:ser>
        <c:ser>
          <c:idx val="1"/>
          <c:order val="1"/>
          <c:tx>
            <c:v>Bon avec ventes elevees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Chart!$A$8:$A$26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Chart!$G$8:$G$26</c:f>
              <c:numCache>
                <c:ptCount val="19"/>
                <c:pt idx="0">
                  <c:v>37.5</c:v>
                </c:pt>
                <c:pt idx="1">
                  <c:v>38.333333333333336</c:v>
                </c:pt>
                <c:pt idx="2">
                  <c:v>42.5</c:v>
                </c:pt>
                <c:pt idx="3">
                  <c:v>45</c:v>
                </c:pt>
                <c:pt idx="4">
                  <c:v>48.125</c:v>
                </c:pt>
                <c:pt idx="5">
                  <c:v>50.28214285714286</c:v>
                </c:pt>
                <c:pt idx="6">
                  <c:v>52.2796875</c:v>
                </c:pt>
                <c:pt idx="7">
                  <c:v>53.4375</c:v>
                </c:pt>
                <c:pt idx="8">
                  <c:v>53.651250000000005</c:v>
                </c:pt>
                <c:pt idx="9">
                  <c:v>54.15</c:v>
                </c:pt>
                <c:pt idx="10">
                  <c:v>54.268750000000004</c:v>
                </c:pt>
                <c:pt idx="11">
                  <c:v>56.92307692307692</c:v>
                </c:pt>
                <c:pt idx="12">
                  <c:v>58.92857142857143</c:v>
                </c:pt>
                <c:pt idx="13">
                  <c:v>59.25</c:v>
                </c:pt>
                <c:pt idx="14">
                  <c:v>59.296875</c:v>
                </c:pt>
                <c:pt idx="15">
                  <c:v>59.779411764705884</c:v>
                </c:pt>
                <c:pt idx="16">
                  <c:v>59.916666666666664</c:v>
                </c:pt>
                <c:pt idx="17">
                  <c:v>59.60526315789474</c:v>
                </c:pt>
                <c:pt idx="18">
                  <c:v>60</c:v>
                </c:pt>
              </c:numCache>
            </c:numRef>
          </c:val>
          <c:smooth val="0"/>
        </c:ser>
        <c:marker val="1"/>
        <c:axId val="384644"/>
        <c:axId val="3461797"/>
      </c:lineChart>
      <c:catAx>
        <c:axId val="384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Nombre de Personnes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61797"/>
        <c:crosses val="autoZero"/>
        <c:auto val="1"/>
        <c:lblOffset val="100"/>
        <c:tickLblSkip val="1"/>
        <c:noMultiLvlLbl val="0"/>
      </c:catAx>
      <c:valAx>
        <c:axId val="3461797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SPMH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4644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75"/>
          <c:y val="0.951"/>
          <c:w val="0.3432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EFCF0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Schedule Variance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175"/>
          <c:w val="0.8957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tx>
            <c:v>Current charts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'Hours variance'!$B$4:$I$4</c:f>
              <c:strCache/>
            </c:strRef>
          </c:cat>
          <c:val>
            <c:numRef>
              <c:f>'Hours variance'!$B$8:$I$8</c:f>
              <c:numCache/>
            </c:numRef>
          </c:val>
        </c:ser>
        <c:ser>
          <c:idx val="1"/>
          <c:order val="1"/>
          <c:tx>
            <c:v>After Changes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'Hours variance'!$B$12:$I$12</c:f>
              <c:numCache/>
            </c:numRef>
          </c:val>
        </c:ser>
        <c:gapWidth val="90"/>
        <c:axId val="31156174"/>
        <c:axId val="11970111"/>
      </c:barChart>
      <c:catAx>
        <c:axId val="31156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11970111"/>
        <c:crosses val="autoZero"/>
        <c:auto val="1"/>
        <c:lblOffset val="100"/>
        <c:tickLblSkip val="1"/>
        <c:noMultiLvlLbl val="0"/>
      </c:catAx>
      <c:valAx>
        <c:axId val="11970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Percent variance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FFFFFF"/>
                </a:solidFill>
              </a:defRPr>
            </a:pPr>
          </a:p>
        </c:txPr>
        <c:crossAx val="3115617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914"/>
          <c:w val="0.2695"/>
          <c:h val="0.0722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9933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</a:rPr>
              <a:t>Sales vs SPMH comparison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2"/>
          <c:w val="0.90525"/>
          <c:h val="0.75325"/>
        </c:manualLayout>
      </c:layout>
      <c:lineChart>
        <c:grouping val="standard"/>
        <c:varyColors val="0"/>
        <c:ser>
          <c:idx val="0"/>
          <c:order val="0"/>
          <c:tx>
            <c:v>Sales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'Unit hours analysis'!$B$4:$H$4</c:f>
              <c:strCache/>
            </c:strRef>
          </c:cat>
          <c:val>
            <c:numRef>
              <c:f>'Unit hours analysis'!$B$5:$H$5</c:f>
              <c:numCache/>
            </c:numRef>
          </c:val>
          <c:smooth val="0"/>
        </c:ser>
        <c:marker val="1"/>
        <c:axId val="40622136"/>
        <c:axId val="30054905"/>
      </c:lineChart>
      <c:lineChart>
        <c:grouping val="standard"/>
        <c:varyColors val="0"/>
        <c:ser>
          <c:idx val="1"/>
          <c:order val="1"/>
          <c:tx>
            <c:v>SPMH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'Unit hours analysis'!$B$10:$H$10</c:f>
              <c:numCache/>
            </c:numRef>
          </c:val>
          <c:smooth val="0"/>
        </c:ser>
        <c:marker val="1"/>
        <c:axId val="2058690"/>
        <c:axId val="18528211"/>
      </c:lineChart>
      <c:catAx>
        <c:axId val="40622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FFFFFF"/>
                    </a:solidFill>
                  </a:rPr>
                  <a:t>Day of week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FFFFFF"/>
                </a:solidFill>
              </a:defRPr>
            </a:pPr>
          </a:p>
        </c:txPr>
        <c:crossAx val="30054905"/>
        <c:crosses val="autoZero"/>
        <c:auto val="1"/>
        <c:lblOffset val="100"/>
        <c:tickLblSkip val="1"/>
        <c:noMultiLvlLbl val="0"/>
      </c:catAx>
      <c:valAx>
        <c:axId val="30054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FFFFFF"/>
                    </a:solidFill>
                  </a:rPr>
                  <a:t>Sales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FFFFFF"/>
                </a:solidFill>
              </a:defRPr>
            </a:pPr>
          </a:p>
        </c:txPr>
        <c:crossAx val="40622136"/>
        <c:crossesAt val="1"/>
        <c:crossBetween val="between"/>
        <c:dispUnits/>
      </c:valAx>
      <c:catAx>
        <c:axId val="2058690"/>
        <c:scaling>
          <c:orientation val="minMax"/>
        </c:scaling>
        <c:axPos val="b"/>
        <c:delete val="1"/>
        <c:majorTickMark val="out"/>
        <c:minorTickMark val="none"/>
        <c:tickLblPos val="none"/>
        <c:crossAx val="18528211"/>
        <c:crosses val="autoZero"/>
        <c:auto val="1"/>
        <c:lblOffset val="100"/>
        <c:tickLblSkip val="1"/>
        <c:noMultiLvlLbl val="0"/>
      </c:catAx>
      <c:valAx>
        <c:axId val="1852821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</a:rPr>
                  <a:t>SPMH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FFFFFF"/>
                </a:solidFill>
              </a:defRPr>
            </a:pPr>
          </a:p>
        </c:txPr>
        <c:crossAx val="205869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425"/>
          <c:y val="0.9175"/>
          <c:w val="0.224"/>
          <c:h val="0.073"/>
        </c:manualLayout>
      </c:layout>
      <c:overlay val="0"/>
      <c:spPr>
        <a:gradFill rotWithShape="1">
          <a:gsLst>
            <a:gs pos="0">
              <a:srgbClr val="5E5E76"/>
            </a:gs>
            <a:gs pos="50000">
              <a:srgbClr val="CCCCFF"/>
            </a:gs>
            <a:gs pos="100000">
              <a:srgbClr val="5E5E7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0080"/>
        </a:gs>
        <a:gs pos="50000">
          <a:srgbClr val="B8C7F0"/>
        </a:gs>
        <a:gs pos="100000">
          <a:srgbClr val="00008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5" right="0.5" top="0.25" bottom="0.2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44</xdr:row>
      <xdr:rowOff>47625</xdr:rowOff>
    </xdr:from>
    <xdr:to>
      <xdr:col>7</xdr:col>
      <xdr:colOff>9525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1466850" y="8696325"/>
        <a:ext cx="2371725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0</xdr:row>
      <xdr:rowOff>914400</xdr:rowOff>
    </xdr:to>
    <xdr:pic>
      <xdr:nvPicPr>
        <xdr:cNvPr id="2" name="Picture 3" descr="ESPc transpar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66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77325" cy="7248525"/>
    <xdr:graphicFrame>
      <xdr:nvGraphicFramePr>
        <xdr:cNvPr id="1" name="Shape 1025"/>
        <xdr:cNvGraphicFramePr/>
      </xdr:nvGraphicFramePr>
      <xdr:xfrm>
        <a:off x="0" y="0"/>
        <a:ext cx="9077325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13</xdr:row>
      <xdr:rowOff>19050</xdr:rowOff>
    </xdr:from>
    <xdr:to>
      <xdr:col>9</xdr:col>
      <xdr:colOff>485775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133475" y="2209800"/>
        <a:ext cx="63055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15</xdr:row>
      <xdr:rowOff>95250</xdr:rowOff>
    </xdr:from>
    <xdr:to>
      <xdr:col>8</xdr:col>
      <xdr:colOff>542925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038225" y="2590800"/>
        <a:ext cx="62103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thoughtworksinc.com" TargetMode="External" /><Relationship Id="rId2" Type="http://schemas.openxmlformats.org/officeDocument/2006/relationships/hyperlink" Target="http://www.thoughtworksinc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113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/>
  <cols>
    <col min="1" max="2" width="2.625" style="0" customWidth="1"/>
  </cols>
  <sheetData>
    <row r="1" ht="81.75" customHeight="1"/>
    <row r="2" s="12" customFormat="1" ht="19.5">
      <c r="C2" s="12" t="s">
        <v>14</v>
      </c>
    </row>
    <row r="3" s="37" customFormat="1" ht="19.5"/>
    <row r="4" s="13" customFormat="1" ht="12.75">
      <c r="C4" s="13" t="s">
        <v>75</v>
      </c>
    </row>
    <row r="5" s="14" customFormat="1" ht="16.5" customHeight="1"/>
    <row r="6" s="14" customFormat="1" ht="16.5" customHeight="1">
      <c r="F6" s="47" t="s">
        <v>67</v>
      </c>
    </row>
    <row r="7" spans="5:6" s="14" customFormat="1" ht="16.5" customHeight="1">
      <c r="E7" s="14">
        <v>1</v>
      </c>
      <c r="F7" s="43" t="s">
        <v>68</v>
      </c>
    </row>
    <row r="8" spans="5:6" s="14" customFormat="1" ht="16.5" customHeight="1">
      <c r="E8" s="14">
        <v>2</v>
      </c>
      <c r="F8" s="43" t="s">
        <v>0</v>
      </c>
    </row>
    <row r="9" spans="5:6" s="14" customFormat="1" ht="16.5" customHeight="1">
      <c r="E9" s="14">
        <v>3</v>
      </c>
      <c r="F9" s="44" t="s">
        <v>69</v>
      </c>
    </row>
    <row r="10" spans="5:6" s="14" customFormat="1" ht="16.5" customHeight="1">
      <c r="E10" s="42">
        <v>4</v>
      </c>
      <c r="F10" s="44" t="s">
        <v>70</v>
      </c>
    </row>
    <row r="11" spans="5:6" s="14" customFormat="1" ht="16.5" customHeight="1">
      <c r="E11" s="42">
        <v>5</v>
      </c>
      <c r="F11" s="44" t="s">
        <v>71</v>
      </c>
    </row>
    <row r="12" spans="5:6" s="14" customFormat="1" ht="16.5" customHeight="1">
      <c r="E12" s="42"/>
      <c r="F12" s="42"/>
    </row>
    <row r="13" s="14" customFormat="1" ht="16.5" customHeight="1"/>
    <row r="14" s="14" customFormat="1" ht="16.5" customHeight="1">
      <c r="C14" s="45" t="s">
        <v>68</v>
      </c>
    </row>
    <row r="15" ht="12.75">
      <c r="C15" t="s">
        <v>1</v>
      </c>
    </row>
    <row r="16" ht="12.75">
      <c r="C16" t="s">
        <v>114</v>
      </c>
    </row>
    <row r="17" ht="12.75">
      <c r="C17" t="s">
        <v>115</v>
      </c>
    </row>
    <row r="18" ht="12.75">
      <c r="C18" t="s">
        <v>21</v>
      </c>
    </row>
    <row r="19" ht="12.75">
      <c r="C19" t="s">
        <v>59</v>
      </c>
    </row>
    <row r="20" ht="12.75">
      <c r="C20" t="s">
        <v>15</v>
      </c>
    </row>
    <row r="22" ht="12.75">
      <c r="C22" t="s">
        <v>116</v>
      </c>
    </row>
    <row r="23" ht="12.75">
      <c r="C23" t="s">
        <v>2</v>
      </c>
    </row>
    <row r="24" spans="5:6" ht="12.75">
      <c r="E24" s="3" t="s">
        <v>3</v>
      </c>
      <c r="F24" s="3"/>
    </row>
    <row r="25" spans="4:6" ht="12.75">
      <c r="D25" s="2"/>
      <c r="E25" s="4" t="s">
        <v>4</v>
      </c>
      <c r="F25" s="4" t="s">
        <v>5</v>
      </c>
    </row>
    <row r="26" spans="5:6" ht="12.75">
      <c r="E26" s="5">
        <v>100</v>
      </c>
      <c r="F26" s="4">
        <v>6</v>
      </c>
    </row>
    <row r="27" spans="5:6" ht="12.75">
      <c r="E27" s="5">
        <v>175</v>
      </c>
      <c r="F27" s="4">
        <v>7</v>
      </c>
    </row>
    <row r="28" spans="5:6" ht="12.75">
      <c r="E28" s="5">
        <v>225</v>
      </c>
      <c r="F28" s="4">
        <v>9</v>
      </c>
    </row>
    <row r="30" ht="12.75">
      <c r="C30" t="s">
        <v>117</v>
      </c>
    </row>
    <row r="31" ht="12.75">
      <c r="C31" t="s">
        <v>22</v>
      </c>
    </row>
    <row r="33" ht="12.75">
      <c r="C33" t="s">
        <v>23</v>
      </c>
    </row>
    <row r="34" ht="12.75">
      <c r="C34" t="s">
        <v>118</v>
      </c>
    </row>
    <row r="35" ht="12.75">
      <c r="C35" t="s">
        <v>24</v>
      </c>
    </row>
    <row r="36" ht="12.75">
      <c r="C36" t="s">
        <v>119</v>
      </c>
    </row>
    <row r="37" ht="12.75">
      <c r="C37" t="s">
        <v>16</v>
      </c>
    </row>
    <row r="38" ht="12.75">
      <c r="C38" t="s">
        <v>17</v>
      </c>
    </row>
    <row r="40" ht="12.75">
      <c r="C40" s="46" t="s">
        <v>72</v>
      </c>
    </row>
    <row r="41" ht="12.75">
      <c r="C41" t="s">
        <v>18</v>
      </c>
    </row>
    <row r="42" ht="12.75">
      <c r="C42" t="s">
        <v>6</v>
      </c>
    </row>
    <row r="43" ht="12.75">
      <c r="C43" t="s">
        <v>7</v>
      </c>
    </row>
    <row r="49" ht="13.5" customHeight="1"/>
    <row r="55" ht="12.75">
      <c r="C55" t="s">
        <v>8</v>
      </c>
    </row>
    <row r="56" ht="12.75">
      <c r="C56" t="s">
        <v>120</v>
      </c>
    </row>
    <row r="57" ht="12.75">
      <c r="C57" t="s">
        <v>121</v>
      </c>
    </row>
    <row r="59" ht="12.75">
      <c r="C59" s="46" t="s">
        <v>69</v>
      </c>
    </row>
    <row r="60" ht="12.75">
      <c r="C60" t="s">
        <v>19</v>
      </c>
    </row>
    <row r="61" ht="12.75">
      <c r="C61" t="s">
        <v>9</v>
      </c>
    </row>
    <row r="62" ht="12.75">
      <c r="C62" t="s">
        <v>10</v>
      </c>
    </row>
    <row r="63" ht="12.75">
      <c r="C63" t="s">
        <v>13</v>
      </c>
    </row>
    <row r="64" ht="12.75">
      <c r="C64" t="s">
        <v>20</v>
      </c>
    </row>
    <row r="65" ht="12.75">
      <c r="C65" t="s">
        <v>11</v>
      </c>
    </row>
    <row r="66" ht="12.75">
      <c r="C66" t="s">
        <v>12</v>
      </c>
    </row>
    <row r="68" ht="12.75">
      <c r="C68" s="46" t="s">
        <v>70</v>
      </c>
    </row>
    <row r="69" ht="12.75">
      <c r="C69" t="s">
        <v>35</v>
      </c>
    </row>
    <row r="70" ht="12.75">
      <c r="C70" t="s">
        <v>27</v>
      </c>
    </row>
    <row r="71" ht="12.75">
      <c r="C71" t="s">
        <v>60</v>
      </c>
    </row>
    <row r="72" ht="12.75">
      <c r="C72" t="s">
        <v>46</v>
      </c>
    </row>
    <row r="74" ht="12.75">
      <c r="C74" t="s">
        <v>28</v>
      </c>
    </row>
    <row r="75" ht="12.75">
      <c r="C75" t="s">
        <v>29</v>
      </c>
    </row>
    <row r="76" ht="12.75">
      <c r="C76" t="s">
        <v>36</v>
      </c>
    </row>
    <row r="77" ht="12.75">
      <c r="C77" t="s">
        <v>30</v>
      </c>
    </row>
    <row r="78" ht="12.75">
      <c r="C78" t="s">
        <v>31</v>
      </c>
    </row>
    <row r="80" ht="12.75">
      <c r="C80" t="s">
        <v>47</v>
      </c>
    </row>
    <row r="81" ht="12.75">
      <c r="C81" t="s">
        <v>48</v>
      </c>
    </row>
    <row r="82" ht="12.75">
      <c r="C82" t="s">
        <v>50</v>
      </c>
    </row>
    <row r="83" ht="12.75">
      <c r="C83" t="s">
        <v>49</v>
      </c>
    </row>
    <row r="85" spans="3:5" ht="12.75">
      <c r="C85" t="s">
        <v>32</v>
      </c>
      <c r="E85" s="6"/>
    </row>
    <row r="86" ht="12.75">
      <c r="C86" t="s">
        <v>33</v>
      </c>
    </row>
    <row r="87" ht="12.75">
      <c r="C87" t="s">
        <v>34</v>
      </c>
    </row>
    <row r="88" ht="12.75">
      <c r="C88" t="s">
        <v>51</v>
      </c>
    </row>
    <row r="89" ht="12.75">
      <c r="C89" t="s">
        <v>52</v>
      </c>
    </row>
    <row r="90" ht="12.75">
      <c r="C90" t="s">
        <v>53</v>
      </c>
    </row>
    <row r="92" ht="12.75">
      <c r="C92" s="46" t="s">
        <v>74</v>
      </c>
    </row>
    <row r="93" ht="12.75">
      <c r="C93" t="s">
        <v>73</v>
      </c>
    </row>
    <row r="94" ht="12.75">
      <c r="C94" t="s">
        <v>54</v>
      </c>
    </row>
    <row r="95" ht="12.75">
      <c r="C95" t="s">
        <v>55</v>
      </c>
    </row>
    <row r="96" ht="12.75">
      <c r="C96" t="s">
        <v>56</v>
      </c>
    </row>
    <row r="97" ht="12.75">
      <c r="C97" t="s">
        <v>57</v>
      </c>
    </row>
    <row r="98" ht="12.75">
      <c r="C98" t="s">
        <v>58</v>
      </c>
    </row>
    <row r="99" ht="12.75">
      <c r="C99" t="s">
        <v>76</v>
      </c>
    </row>
    <row r="100" ht="12.75">
      <c r="C100" t="s">
        <v>79</v>
      </c>
    </row>
    <row r="101" ht="12.75">
      <c r="C101" t="s">
        <v>77</v>
      </c>
    </row>
    <row r="102" ht="12.75">
      <c r="C102" t="s">
        <v>78</v>
      </c>
    </row>
    <row r="104" ht="12.75">
      <c r="C104" t="s">
        <v>80</v>
      </c>
    </row>
    <row r="105" ht="12.75">
      <c r="C105" t="s">
        <v>81</v>
      </c>
    </row>
    <row r="106" ht="12.75">
      <c r="C106" t="s">
        <v>82</v>
      </c>
    </row>
    <row r="108" spans="3:10" ht="12.75">
      <c r="C108" s="10" t="s">
        <v>44</v>
      </c>
      <c r="D108" s="10"/>
      <c r="E108" s="10"/>
      <c r="F108" s="10"/>
      <c r="G108" s="10"/>
      <c r="H108" s="10"/>
      <c r="I108" s="10"/>
      <c r="J108" s="10"/>
    </row>
    <row r="109" spans="3:10" ht="12.75">
      <c r="C109" s="10" t="s">
        <v>45</v>
      </c>
      <c r="D109" s="10"/>
      <c r="E109" s="10"/>
      <c r="F109" s="10"/>
      <c r="G109" s="10"/>
      <c r="H109" s="10"/>
      <c r="I109" s="10"/>
      <c r="J109" s="10"/>
    </row>
    <row r="110" spans="3:10" ht="12.75">
      <c r="C110" s="10"/>
      <c r="D110" s="10"/>
      <c r="E110" s="10"/>
      <c r="F110" s="10"/>
      <c r="G110" s="10"/>
      <c r="H110" s="10"/>
      <c r="I110" s="10"/>
      <c r="J110" s="10"/>
    </row>
    <row r="111" spans="3:10" ht="12.75">
      <c r="C111" s="10"/>
      <c r="D111" s="10"/>
      <c r="E111" s="10" t="s">
        <v>37</v>
      </c>
      <c r="F111" s="10" t="s">
        <v>38</v>
      </c>
      <c r="G111" s="10"/>
      <c r="H111" s="10" t="s">
        <v>39</v>
      </c>
      <c r="I111" s="10"/>
      <c r="J111" s="10"/>
    </row>
    <row r="112" spans="3:10" ht="12.75">
      <c r="C112" s="10"/>
      <c r="D112" s="10"/>
      <c r="E112" s="10" t="s">
        <v>40</v>
      </c>
      <c r="F112" s="88" t="s">
        <v>41</v>
      </c>
      <c r="G112" s="89"/>
      <c r="H112" s="89"/>
      <c r="I112" s="10"/>
      <c r="J112" s="10"/>
    </row>
    <row r="113" spans="3:10" ht="12.75">
      <c r="C113" s="10"/>
      <c r="D113" s="10"/>
      <c r="E113" s="10" t="s">
        <v>42</v>
      </c>
      <c r="F113" s="88" t="s">
        <v>43</v>
      </c>
      <c r="G113" s="88"/>
      <c r="H113" s="88"/>
      <c r="I113" s="10"/>
      <c r="J113" s="10"/>
    </row>
  </sheetData>
  <sheetProtection sheet="1"/>
  <mergeCells count="2">
    <mergeCell ref="F113:H113"/>
    <mergeCell ref="F112:H112"/>
  </mergeCells>
  <hyperlinks>
    <hyperlink ref="F112" r:id="rId1" display="mailto:support@thoughtworksinc.com"/>
    <hyperlink ref="F113:H113" r:id="rId2" display="http://www.thoughtworksinc.com/"/>
    <hyperlink ref="F7" location="Instructions!C14" display="SPMH Graph"/>
    <hyperlink ref="F8" location="Instructions!C40" display="Chart"/>
    <hyperlink ref="F9" location="Instructions!C59" display="Adjusted Chart"/>
    <hyperlink ref="F10" location="Instructions!C68" display="Hours Variance"/>
    <hyperlink ref="F11" location="Instructions!C92" display="Unit hours analysis"/>
    <hyperlink ref="C40" location="Chart!A1" display="SPMH Chart"/>
    <hyperlink ref="C59" location="'Adjusted Chart'!A1" display="Adjusted Chart"/>
    <hyperlink ref="C68" location="'Hours variance'!A1" display="Hours Variance"/>
    <hyperlink ref="C92" location="'Unit hours analysis'!A1" display="Unit Hours Analysis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6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1" max="1" width="6.625" style="16" customWidth="1"/>
    <col min="2" max="5" width="10.625" style="7" customWidth="1"/>
    <col min="6" max="9" width="10.625" style="1" customWidth="1"/>
  </cols>
  <sheetData>
    <row r="3" ht="19.5">
      <c r="C3" s="15" t="s">
        <v>83</v>
      </c>
    </row>
    <row r="4" ht="12.75">
      <c r="B4" s="8"/>
    </row>
    <row r="5" ht="12.75">
      <c r="B5" s="8"/>
    </row>
    <row r="6" spans="1:9" ht="15.75">
      <c r="A6" s="81" t="s">
        <v>84</v>
      </c>
      <c r="B6" s="82" t="s">
        <v>86</v>
      </c>
      <c r="C6" s="82" t="s">
        <v>89</v>
      </c>
      <c r="D6" s="82" t="s">
        <v>90</v>
      </c>
      <c r="E6" s="82" t="s">
        <v>91</v>
      </c>
      <c r="F6" s="90" t="s">
        <v>113</v>
      </c>
      <c r="G6" s="90"/>
      <c r="H6" s="90"/>
      <c r="I6" s="90"/>
    </row>
    <row r="7" spans="1:9" ht="12.75">
      <c r="A7" s="81" t="s">
        <v>85</v>
      </c>
      <c r="B7" s="82" t="s">
        <v>87</v>
      </c>
      <c r="C7" s="82" t="s">
        <v>88</v>
      </c>
      <c r="D7" s="82" t="s">
        <v>88</v>
      </c>
      <c r="E7" s="82" t="s">
        <v>88</v>
      </c>
      <c r="F7" s="82" t="s">
        <v>92</v>
      </c>
      <c r="G7" s="82" t="s">
        <v>92</v>
      </c>
      <c r="H7" s="82" t="s">
        <v>92</v>
      </c>
      <c r="I7" s="82" t="s">
        <v>92</v>
      </c>
    </row>
    <row r="8" spans="1:9" ht="12.75">
      <c r="A8" s="83">
        <v>2</v>
      </c>
      <c r="B8" s="9">
        <v>66</v>
      </c>
      <c r="C8" s="9">
        <v>75</v>
      </c>
      <c r="D8" s="9">
        <v>67.5</v>
      </c>
      <c r="E8" s="9">
        <v>0</v>
      </c>
      <c r="F8" s="21">
        <f>B8/$A8</f>
        <v>33</v>
      </c>
      <c r="G8" s="22">
        <f aca="true" t="shared" si="0" ref="G8:G36">C8/$A8</f>
        <v>37.5</v>
      </c>
      <c r="H8" s="23">
        <f aca="true" t="shared" si="1" ref="H8:H36">D8/$A8</f>
        <v>33.75</v>
      </c>
      <c r="I8" s="24">
        <f aca="true" t="shared" si="2" ref="I8:I36">E8/$A8</f>
        <v>0</v>
      </c>
    </row>
    <row r="9" spans="1:9" ht="12.75">
      <c r="A9" s="83">
        <v>3</v>
      </c>
      <c r="B9" s="9">
        <v>160</v>
      </c>
      <c r="C9" s="9">
        <v>115</v>
      </c>
      <c r="D9" s="9">
        <v>103.5</v>
      </c>
      <c r="E9" s="9">
        <v>154</v>
      </c>
      <c r="F9" s="17">
        <f aca="true" t="shared" si="3" ref="F9:F36">B9/$A9</f>
        <v>53.333333333333336</v>
      </c>
      <c r="G9" s="18">
        <f t="shared" si="0"/>
        <v>38.333333333333336</v>
      </c>
      <c r="H9" s="19">
        <f t="shared" si="1"/>
        <v>34.5</v>
      </c>
      <c r="I9" s="20">
        <f t="shared" si="2"/>
        <v>51.333333333333336</v>
      </c>
    </row>
    <row r="10" spans="1:9" ht="12.75">
      <c r="A10" s="83">
        <v>4</v>
      </c>
      <c r="B10" s="9">
        <v>180</v>
      </c>
      <c r="C10" s="9">
        <v>170</v>
      </c>
      <c r="D10" s="9">
        <v>153</v>
      </c>
      <c r="E10" s="9">
        <v>280</v>
      </c>
      <c r="F10" s="17">
        <f t="shared" si="3"/>
        <v>45</v>
      </c>
      <c r="G10" s="18">
        <f t="shared" si="0"/>
        <v>42.5</v>
      </c>
      <c r="H10" s="19">
        <f t="shared" si="1"/>
        <v>38.25</v>
      </c>
      <c r="I10" s="20">
        <f t="shared" si="2"/>
        <v>70</v>
      </c>
    </row>
    <row r="11" spans="1:9" ht="12.75">
      <c r="A11" s="83">
        <v>5</v>
      </c>
      <c r="B11" s="9">
        <v>237</v>
      </c>
      <c r="C11" s="9">
        <v>225</v>
      </c>
      <c r="D11" s="9">
        <v>199.8</v>
      </c>
      <c r="E11" s="9">
        <v>320</v>
      </c>
      <c r="F11" s="17">
        <f t="shared" si="3"/>
        <v>47.4</v>
      </c>
      <c r="G11" s="18">
        <f t="shared" si="0"/>
        <v>45</v>
      </c>
      <c r="H11" s="19">
        <f t="shared" si="1"/>
        <v>39.96</v>
      </c>
      <c r="I11" s="20">
        <f t="shared" si="2"/>
        <v>64</v>
      </c>
    </row>
    <row r="12" spans="1:9" ht="12.75">
      <c r="A12" s="83">
        <v>6</v>
      </c>
      <c r="B12" s="9">
        <v>237</v>
      </c>
      <c r="C12" s="9">
        <v>288.75</v>
      </c>
      <c r="D12" s="9">
        <v>259.875</v>
      </c>
      <c r="E12" s="9">
        <v>384</v>
      </c>
      <c r="F12" s="17">
        <f t="shared" si="3"/>
        <v>39.5</v>
      </c>
      <c r="G12" s="18">
        <f t="shared" si="0"/>
        <v>48.125</v>
      </c>
      <c r="H12" s="19">
        <f t="shared" si="1"/>
        <v>43.3125</v>
      </c>
      <c r="I12" s="20">
        <f t="shared" si="2"/>
        <v>64</v>
      </c>
    </row>
    <row r="13" spans="1:9" ht="12.75">
      <c r="A13" s="83">
        <v>7</v>
      </c>
      <c r="B13" s="9">
        <v>375</v>
      </c>
      <c r="C13" s="9">
        <v>351.975</v>
      </c>
      <c r="D13" s="9">
        <v>316.7775</v>
      </c>
      <c r="E13" s="9">
        <v>515</v>
      </c>
      <c r="F13" s="17">
        <f t="shared" si="3"/>
        <v>53.57142857142857</v>
      </c>
      <c r="G13" s="18">
        <f t="shared" si="0"/>
        <v>50.28214285714286</v>
      </c>
      <c r="H13" s="19">
        <f t="shared" si="1"/>
        <v>45.25392857142857</v>
      </c>
      <c r="I13" s="20">
        <f t="shared" si="2"/>
        <v>73.57142857142857</v>
      </c>
    </row>
    <row r="14" spans="1:9" ht="12.75">
      <c r="A14" s="83">
        <v>8</v>
      </c>
      <c r="B14" s="9">
        <v>435</v>
      </c>
      <c r="C14" s="9">
        <v>418.2375</v>
      </c>
      <c r="D14" s="9">
        <v>376.41375</v>
      </c>
      <c r="E14" s="9">
        <v>547</v>
      </c>
      <c r="F14" s="17">
        <f t="shared" si="3"/>
        <v>54.375</v>
      </c>
      <c r="G14" s="18">
        <f t="shared" si="0"/>
        <v>52.2796875</v>
      </c>
      <c r="H14" s="19">
        <f t="shared" si="1"/>
        <v>47.05171875</v>
      </c>
      <c r="I14" s="20">
        <f t="shared" si="2"/>
        <v>68.375</v>
      </c>
    </row>
    <row r="15" spans="1:9" ht="12.75">
      <c r="A15" s="83">
        <v>9</v>
      </c>
      <c r="B15" s="9">
        <v>497</v>
      </c>
      <c r="C15" s="9">
        <v>480.9375</v>
      </c>
      <c r="D15" s="9">
        <v>432.84375</v>
      </c>
      <c r="E15" s="9">
        <v>590</v>
      </c>
      <c r="F15" s="17">
        <f t="shared" si="3"/>
        <v>55.22222222222222</v>
      </c>
      <c r="G15" s="18">
        <f t="shared" si="0"/>
        <v>53.4375</v>
      </c>
      <c r="H15" s="19">
        <f t="shared" si="1"/>
        <v>48.09375</v>
      </c>
      <c r="I15" s="20">
        <f t="shared" si="2"/>
        <v>65.55555555555556</v>
      </c>
    </row>
    <row r="16" spans="1:9" ht="12.75">
      <c r="A16" s="83">
        <v>10</v>
      </c>
      <c r="B16" s="9">
        <v>497</v>
      </c>
      <c r="C16" s="9">
        <v>536.5125</v>
      </c>
      <c r="D16" s="9">
        <v>482.86125</v>
      </c>
      <c r="E16" s="9">
        <v>620</v>
      </c>
      <c r="F16" s="17">
        <f t="shared" si="3"/>
        <v>49.7</v>
      </c>
      <c r="G16" s="18">
        <f t="shared" si="0"/>
        <v>53.651250000000005</v>
      </c>
      <c r="H16" s="19">
        <f t="shared" si="1"/>
        <v>48.286125</v>
      </c>
      <c r="I16" s="20">
        <f t="shared" si="2"/>
        <v>62</v>
      </c>
    </row>
    <row r="17" spans="1:9" ht="12.75">
      <c r="A17" s="83">
        <v>11</v>
      </c>
      <c r="B17" s="9">
        <v>560</v>
      </c>
      <c r="C17" s="9">
        <v>595.65</v>
      </c>
      <c r="D17" s="9">
        <v>536.085</v>
      </c>
      <c r="E17" s="9">
        <v>720</v>
      </c>
      <c r="F17" s="17">
        <f t="shared" si="3"/>
        <v>50.90909090909091</v>
      </c>
      <c r="G17" s="18">
        <f t="shared" si="0"/>
        <v>54.15</v>
      </c>
      <c r="H17" s="19">
        <f t="shared" si="1"/>
        <v>48.73500000000001</v>
      </c>
      <c r="I17" s="20">
        <f t="shared" si="2"/>
        <v>65.45454545454545</v>
      </c>
    </row>
    <row r="18" spans="1:9" ht="12.75">
      <c r="A18" s="83">
        <v>12</v>
      </c>
      <c r="B18" s="9">
        <v>600</v>
      </c>
      <c r="C18" s="9">
        <v>651.225</v>
      </c>
      <c r="D18" s="9">
        <v>586.1025</v>
      </c>
      <c r="E18" s="9">
        <v>800</v>
      </c>
      <c r="F18" s="17">
        <f t="shared" si="3"/>
        <v>50</v>
      </c>
      <c r="G18" s="18">
        <f t="shared" si="0"/>
        <v>54.268750000000004</v>
      </c>
      <c r="H18" s="19">
        <f t="shared" si="1"/>
        <v>48.841874999999995</v>
      </c>
      <c r="I18" s="20">
        <f t="shared" si="2"/>
        <v>66.66666666666667</v>
      </c>
    </row>
    <row r="19" spans="1:9" ht="12.75">
      <c r="A19" s="83">
        <v>13</v>
      </c>
      <c r="B19" s="9">
        <v>652</v>
      </c>
      <c r="C19" s="9">
        <v>740</v>
      </c>
      <c r="D19" s="9">
        <v>666</v>
      </c>
      <c r="E19" s="9">
        <v>900</v>
      </c>
      <c r="F19" s="17">
        <f t="shared" si="3"/>
        <v>50.15384615384615</v>
      </c>
      <c r="G19" s="18">
        <f t="shared" si="0"/>
        <v>56.92307692307692</v>
      </c>
      <c r="H19" s="19">
        <f t="shared" si="1"/>
        <v>51.23076923076923</v>
      </c>
      <c r="I19" s="20">
        <f t="shared" si="2"/>
        <v>69.23076923076923</v>
      </c>
    </row>
    <row r="20" spans="1:9" ht="12.75">
      <c r="A20" s="83">
        <v>14</v>
      </c>
      <c r="B20" s="9">
        <v>775</v>
      </c>
      <c r="C20" s="9">
        <v>825</v>
      </c>
      <c r="D20" s="9">
        <v>742.5</v>
      </c>
      <c r="E20" s="9">
        <v>980</v>
      </c>
      <c r="F20" s="17">
        <f t="shared" si="3"/>
        <v>55.357142857142854</v>
      </c>
      <c r="G20" s="18">
        <f t="shared" si="0"/>
        <v>58.92857142857143</v>
      </c>
      <c r="H20" s="19">
        <f t="shared" si="1"/>
        <v>53.035714285714285</v>
      </c>
      <c r="I20" s="20">
        <f t="shared" si="2"/>
        <v>70</v>
      </c>
    </row>
    <row r="21" spans="1:9" ht="12.75">
      <c r="A21" s="83">
        <v>15</v>
      </c>
      <c r="B21" s="9">
        <v>900</v>
      </c>
      <c r="C21" s="9">
        <v>888.75</v>
      </c>
      <c r="D21" s="9">
        <v>799.875</v>
      </c>
      <c r="E21" s="9">
        <v>1175</v>
      </c>
      <c r="F21" s="17">
        <f t="shared" si="3"/>
        <v>60</v>
      </c>
      <c r="G21" s="18">
        <f t="shared" si="0"/>
        <v>59.25</v>
      </c>
      <c r="H21" s="19">
        <f t="shared" si="1"/>
        <v>53.325</v>
      </c>
      <c r="I21" s="20">
        <f t="shared" si="2"/>
        <v>78.33333333333333</v>
      </c>
    </row>
    <row r="22" spans="1:9" ht="12.75">
      <c r="A22" s="83">
        <v>16</v>
      </c>
      <c r="B22" s="9">
        <v>960</v>
      </c>
      <c r="C22" s="9">
        <v>948.75</v>
      </c>
      <c r="D22" s="9">
        <v>853.875</v>
      </c>
      <c r="E22" s="9">
        <v>1300</v>
      </c>
      <c r="F22" s="17">
        <f t="shared" si="3"/>
        <v>60</v>
      </c>
      <c r="G22" s="18">
        <f t="shared" si="0"/>
        <v>59.296875</v>
      </c>
      <c r="H22" s="19">
        <f t="shared" si="1"/>
        <v>53.3671875</v>
      </c>
      <c r="I22" s="20">
        <f t="shared" si="2"/>
        <v>81.25</v>
      </c>
    </row>
    <row r="23" spans="1:9" ht="12.75">
      <c r="A23" s="83">
        <v>17</v>
      </c>
      <c r="B23" s="9">
        <v>1029</v>
      </c>
      <c r="C23" s="9">
        <v>1016.25</v>
      </c>
      <c r="D23" s="9">
        <v>914.625</v>
      </c>
      <c r="E23" s="9">
        <v>1440</v>
      </c>
      <c r="F23" s="17">
        <f t="shared" si="3"/>
        <v>60.529411764705884</v>
      </c>
      <c r="G23" s="18">
        <f t="shared" si="0"/>
        <v>59.779411764705884</v>
      </c>
      <c r="H23" s="19">
        <f t="shared" si="1"/>
        <v>53.8014705882353</v>
      </c>
      <c r="I23" s="20">
        <f t="shared" si="2"/>
        <v>84.70588235294117</v>
      </c>
    </row>
    <row r="24" spans="1:9" ht="12.75">
      <c r="A24" s="83">
        <v>18</v>
      </c>
      <c r="B24" s="9">
        <v>1100</v>
      </c>
      <c r="C24" s="9">
        <v>1078.5</v>
      </c>
      <c r="D24" s="9">
        <v>970.65</v>
      </c>
      <c r="E24" s="9">
        <v>1550</v>
      </c>
      <c r="F24" s="17">
        <f t="shared" si="3"/>
        <v>61.111111111111114</v>
      </c>
      <c r="G24" s="18">
        <f t="shared" si="0"/>
        <v>59.916666666666664</v>
      </c>
      <c r="H24" s="19">
        <f t="shared" si="1"/>
        <v>53.925</v>
      </c>
      <c r="I24" s="20">
        <f t="shared" si="2"/>
        <v>86.11111111111111</v>
      </c>
    </row>
    <row r="25" spans="1:9" ht="12.75">
      <c r="A25" s="83">
        <v>19</v>
      </c>
      <c r="B25" s="9">
        <v>1168</v>
      </c>
      <c r="C25" s="9">
        <v>1132.5</v>
      </c>
      <c r="D25" s="9">
        <v>1019.25</v>
      </c>
      <c r="E25" s="9">
        <v>1680</v>
      </c>
      <c r="F25" s="17">
        <f t="shared" si="3"/>
        <v>61.473684210526315</v>
      </c>
      <c r="G25" s="18">
        <f t="shared" si="0"/>
        <v>59.60526315789474</v>
      </c>
      <c r="H25" s="19">
        <f t="shared" si="1"/>
        <v>53.64473684210526</v>
      </c>
      <c r="I25" s="20">
        <f t="shared" si="2"/>
        <v>88.42105263157895</v>
      </c>
    </row>
    <row r="26" spans="1:9" ht="12.75">
      <c r="A26" s="83">
        <v>20</v>
      </c>
      <c r="B26" s="9">
        <v>1236</v>
      </c>
      <c r="C26" s="9">
        <v>1200</v>
      </c>
      <c r="D26" s="9">
        <v>1080</v>
      </c>
      <c r="E26" s="9">
        <v>1780</v>
      </c>
      <c r="F26" s="17">
        <f t="shared" si="3"/>
        <v>61.8</v>
      </c>
      <c r="G26" s="18">
        <f t="shared" si="0"/>
        <v>60</v>
      </c>
      <c r="H26" s="19">
        <f t="shared" si="1"/>
        <v>54</v>
      </c>
      <c r="I26" s="20">
        <f t="shared" si="2"/>
        <v>89</v>
      </c>
    </row>
    <row r="27" spans="1:9" ht="12.75">
      <c r="A27" s="83">
        <v>21</v>
      </c>
      <c r="B27" s="9">
        <v>1236</v>
      </c>
      <c r="C27" s="9">
        <v>1200</v>
      </c>
      <c r="D27" s="9">
        <v>1080</v>
      </c>
      <c r="E27" s="9">
        <v>2000</v>
      </c>
      <c r="F27" s="17">
        <f t="shared" si="3"/>
        <v>58.857142857142854</v>
      </c>
      <c r="G27" s="18">
        <f t="shared" si="0"/>
        <v>57.142857142857146</v>
      </c>
      <c r="H27" s="19">
        <f t="shared" si="1"/>
        <v>51.42857142857143</v>
      </c>
      <c r="I27" s="20">
        <f t="shared" si="2"/>
        <v>95.23809523809524</v>
      </c>
    </row>
    <row r="28" spans="1:9" ht="12.75">
      <c r="A28" s="83">
        <v>22</v>
      </c>
      <c r="B28" s="9">
        <v>1236</v>
      </c>
      <c r="C28" s="9">
        <v>1200</v>
      </c>
      <c r="D28" s="9">
        <v>1080</v>
      </c>
      <c r="E28" s="9">
        <v>2100</v>
      </c>
      <c r="F28" s="17">
        <f t="shared" si="3"/>
        <v>56.18181818181818</v>
      </c>
      <c r="G28" s="18">
        <f t="shared" si="0"/>
        <v>54.54545454545455</v>
      </c>
      <c r="H28" s="19">
        <f t="shared" si="1"/>
        <v>49.09090909090909</v>
      </c>
      <c r="I28" s="20">
        <f t="shared" si="2"/>
        <v>95.45454545454545</v>
      </c>
    </row>
    <row r="29" spans="1:9" ht="12.75">
      <c r="A29" s="83">
        <v>23</v>
      </c>
      <c r="B29" s="9">
        <v>1236</v>
      </c>
      <c r="C29" s="9">
        <v>1200</v>
      </c>
      <c r="D29" s="9">
        <v>1080</v>
      </c>
      <c r="E29" s="9">
        <v>2200</v>
      </c>
      <c r="F29" s="17">
        <f t="shared" si="3"/>
        <v>53.73913043478261</v>
      </c>
      <c r="G29" s="18">
        <f t="shared" si="0"/>
        <v>52.17391304347826</v>
      </c>
      <c r="H29" s="19">
        <f t="shared" si="1"/>
        <v>46.95652173913044</v>
      </c>
      <c r="I29" s="20">
        <f t="shared" si="2"/>
        <v>95.65217391304348</v>
      </c>
    </row>
    <row r="30" spans="1:9" ht="12.75">
      <c r="A30" s="83">
        <v>24</v>
      </c>
      <c r="B30" s="9">
        <v>1236</v>
      </c>
      <c r="C30" s="9">
        <v>1200</v>
      </c>
      <c r="D30" s="9">
        <v>1080</v>
      </c>
      <c r="E30" s="9">
        <v>2520</v>
      </c>
      <c r="F30" s="17">
        <f t="shared" si="3"/>
        <v>51.5</v>
      </c>
      <c r="G30" s="18">
        <f t="shared" si="0"/>
        <v>50</v>
      </c>
      <c r="H30" s="19">
        <f t="shared" si="1"/>
        <v>45</v>
      </c>
      <c r="I30" s="20">
        <f t="shared" si="2"/>
        <v>105</v>
      </c>
    </row>
    <row r="31" spans="1:9" ht="12.75">
      <c r="A31" s="83">
        <v>25</v>
      </c>
      <c r="B31" s="9">
        <v>1236</v>
      </c>
      <c r="C31" s="9">
        <v>1200</v>
      </c>
      <c r="D31" s="9">
        <v>1080</v>
      </c>
      <c r="E31" s="9">
        <v>2600</v>
      </c>
      <c r="F31" s="17">
        <f t="shared" si="3"/>
        <v>49.44</v>
      </c>
      <c r="G31" s="18">
        <f t="shared" si="0"/>
        <v>48</v>
      </c>
      <c r="H31" s="19">
        <f t="shared" si="1"/>
        <v>43.2</v>
      </c>
      <c r="I31" s="20">
        <f t="shared" si="2"/>
        <v>104</v>
      </c>
    </row>
    <row r="32" spans="1:9" ht="12.75">
      <c r="A32" s="83">
        <v>26</v>
      </c>
      <c r="B32" s="9">
        <v>1236</v>
      </c>
      <c r="C32" s="9">
        <v>1200</v>
      </c>
      <c r="D32" s="9">
        <v>1080</v>
      </c>
      <c r="E32" s="9">
        <v>2600</v>
      </c>
      <c r="F32" s="17">
        <f t="shared" si="3"/>
        <v>47.53846153846154</v>
      </c>
      <c r="G32" s="18">
        <f t="shared" si="0"/>
        <v>46.15384615384615</v>
      </c>
      <c r="H32" s="19">
        <f t="shared" si="1"/>
        <v>41.53846153846154</v>
      </c>
      <c r="I32" s="20">
        <f t="shared" si="2"/>
        <v>100</v>
      </c>
    </row>
    <row r="33" spans="1:9" ht="12.75">
      <c r="A33" s="83">
        <v>27</v>
      </c>
      <c r="B33" s="9">
        <v>1236</v>
      </c>
      <c r="C33" s="9">
        <v>1200</v>
      </c>
      <c r="D33" s="9">
        <v>1080</v>
      </c>
      <c r="E33" s="9">
        <v>2600</v>
      </c>
      <c r="F33" s="17">
        <f t="shared" si="3"/>
        <v>45.77777777777778</v>
      </c>
      <c r="G33" s="18">
        <f t="shared" si="0"/>
        <v>44.44444444444444</v>
      </c>
      <c r="H33" s="19">
        <f t="shared" si="1"/>
        <v>40</v>
      </c>
      <c r="I33" s="20">
        <f t="shared" si="2"/>
        <v>96.29629629629629</v>
      </c>
    </row>
    <row r="34" spans="1:9" ht="12.75">
      <c r="A34" s="83">
        <v>28</v>
      </c>
      <c r="B34" s="9">
        <v>1236</v>
      </c>
      <c r="C34" s="9">
        <v>1200</v>
      </c>
      <c r="D34" s="9">
        <v>1080</v>
      </c>
      <c r="E34" s="9">
        <v>2600</v>
      </c>
      <c r="F34" s="17">
        <f t="shared" si="3"/>
        <v>44.142857142857146</v>
      </c>
      <c r="G34" s="18">
        <f t="shared" si="0"/>
        <v>42.857142857142854</v>
      </c>
      <c r="H34" s="19">
        <f t="shared" si="1"/>
        <v>38.57142857142857</v>
      </c>
      <c r="I34" s="20">
        <f t="shared" si="2"/>
        <v>92.85714285714286</v>
      </c>
    </row>
    <row r="35" spans="1:9" ht="12.75">
      <c r="A35" s="83">
        <v>29</v>
      </c>
      <c r="B35" s="9">
        <v>1236</v>
      </c>
      <c r="C35" s="9">
        <v>1200</v>
      </c>
      <c r="D35" s="9">
        <v>1080</v>
      </c>
      <c r="E35" s="9">
        <v>2600</v>
      </c>
      <c r="F35" s="17">
        <f t="shared" si="3"/>
        <v>42.62068965517241</v>
      </c>
      <c r="G35" s="18">
        <f t="shared" si="0"/>
        <v>41.37931034482759</v>
      </c>
      <c r="H35" s="19">
        <f t="shared" si="1"/>
        <v>37.241379310344826</v>
      </c>
      <c r="I35" s="20">
        <f t="shared" si="2"/>
        <v>89.65517241379311</v>
      </c>
    </row>
    <row r="36" spans="1:9" ht="12.75">
      <c r="A36" s="83">
        <v>30</v>
      </c>
      <c r="B36" s="9">
        <v>1236</v>
      </c>
      <c r="C36" s="9">
        <v>1200</v>
      </c>
      <c r="D36" s="9">
        <v>1080</v>
      </c>
      <c r="E36" s="9">
        <v>2600</v>
      </c>
      <c r="F36" s="17">
        <f t="shared" si="3"/>
        <v>41.2</v>
      </c>
      <c r="G36" s="18">
        <f t="shared" si="0"/>
        <v>40</v>
      </c>
      <c r="H36" s="19">
        <f t="shared" si="1"/>
        <v>36</v>
      </c>
      <c r="I36" s="20">
        <f t="shared" si="2"/>
        <v>86.66666666666667</v>
      </c>
    </row>
  </sheetData>
  <sheetProtection sheet="1" objects="1" scenarios="1"/>
  <mergeCells count="1">
    <mergeCell ref="F6:I6"/>
  </mergeCells>
  <printOptions/>
  <pageMargins left="0.59" right="0.58" top="0.76" bottom="0.77" header="0.38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F30" sqref="F30"/>
    </sheetView>
  </sheetViews>
  <sheetFormatPr defaultColWidth="9.00390625" defaultRowHeight="12.75"/>
  <cols>
    <col min="1" max="1" width="6.625" style="0" customWidth="1"/>
    <col min="2" max="5" width="10.625" style="7" customWidth="1"/>
    <col min="6" max="9" width="10.625" style="0" customWidth="1"/>
  </cols>
  <sheetData>
    <row r="1" spans="6:9" ht="12.75">
      <c r="F1" s="1"/>
      <c r="G1" s="1"/>
      <c r="H1" s="1"/>
      <c r="I1" s="1"/>
    </row>
    <row r="2" spans="5:9" ht="19.5">
      <c r="E2" s="15" t="s">
        <v>93</v>
      </c>
      <c r="F2" s="1"/>
      <c r="G2" s="1"/>
      <c r="H2" s="1"/>
      <c r="I2" s="1"/>
    </row>
    <row r="3" spans="6:9" ht="12.75">
      <c r="F3" s="1"/>
      <c r="G3" s="1"/>
      <c r="H3" s="1"/>
      <c r="I3" s="1"/>
    </row>
    <row r="4" spans="4:9" ht="12.75">
      <c r="D4" s="91" t="s">
        <v>94</v>
      </c>
      <c r="E4" s="91"/>
      <c r="F4" s="87">
        <v>1</v>
      </c>
      <c r="G4" s="1"/>
      <c r="H4" s="1"/>
      <c r="I4" s="1"/>
    </row>
    <row r="5" spans="2:9" ht="12.75">
      <c r="B5" s="8" t="s">
        <v>95</v>
      </c>
      <c r="F5" s="1"/>
      <c r="G5" s="1"/>
      <c r="H5" s="1"/>
      <c r="I5" s="1"/>
    </row>
    <row r="6" spans="1:9" ht="15.75">
      <c r="A6" s="84" t="s">
        <v>84</v>
      </c>
      <c r="B6" s="82" t="s">
        <v>86</v>
      </c>
      <c r="C6" s="82" t="s">
        <v>89</v>
      </c>
      <c r="D6" s="82" t="s">
        <v>90</v>
      </c>
      <c r="E6" s="82" t="s">
        <v>91</v>
      </c>
      <c r="F6" s="90" t="s">
        <v>113</v>
      </c>
      <c r="G6" s="90"/>
      <c r="H6" s="90"/>
      <c r="I6" s="90"/>
    </row>
    <row r="7" spans="1:9" ht="12.75">
      <c r="A7" s="81" t="s">
        <v>96</v>
      </c>
      <c r="B7" s="82" t="s">
        <v>97</v>
      </c>
      <c r="C7" s="82" t="s">
        <v>88</v>
      </c>
      <c r="D7" s="82" t="s">
        <v>88</v>
      </c>
      <c r="E7" s="82" t="s">
        <v>88</v>
      </c>
      <c r="F7" s="82" t="s">
        <v>92</v>
      </c>
      <c r="G7" s="82" t="s">
        <v>92</v>
      </c>
      <c r="H7" s="82" t="s">
        <v>92</v>
      </c>
      <c r="I7" s="82" t="s">
        <v>92</v>
      </c>
    </row>
    <row r="8" spans="1:9" ht="12.75">
      <c r="A8" s="85">
        <v>2</v>
      </c>
      <c r="B8" s="7">
        <f>Chart!B8*$F$4</f>
        <v>66</v>
      </c>
      <c r="C8" s="7">
        <f>Chart!C8*$F$4</f>
        <v>75</v>
      </c>
      <c r="D8" s="7">
        <f>Chart!D8*$F$4</f>
        <v>67.5</v>
      </c>
      <c r="E8" s="7">
        <f>Chart!E8*$F$4</f>
        <v>0</v>
      </c>
      <c r="F8" s="21">
        <f>B8/$A8</f>
        <v>33</v>
      </c>
      <c r="G8" s="22">
        <f aca="true" t="shared" si="0" ref="G8:I36">C8/$A8</f>
        <v>37.5</v>
      </c>
      <c r="H8" s="23">
        <f t="shared" si="0"/>
        <v>33.75</v>
      </c>
      <c r="I8" s="24">
        <f t="shared" si="0"/>
        <v>0</v>
      </c>
    </row>
    <row r="9" spans="1:9" ht="12.75">
      <c r="A9" s="86">
        <v>3</v>
      </c>
      <c r="B9" s="7">
        <f>Chart!B9*$F$4</f>
        <v>160</v>
      </c>
      <c r="C9" s="7">
        <f>Chart!C9*$F$4</f>
        <v>115</v>
      </c>
      <c r="D9" s="7">
        <f>Chart!D9*$F$4</f>
        <v>103.5</v>
      </c>
      <c r="E9" s="7">
        <f>Chart!E9*$F$4</f>
        <v>154</v>
      </c>
      <c r="F9" s="17">
        <f aca="true" t="shared" si="1" ref="F9:F36">B9/$A9</f>
        <v>53.333333333333336</v>
      </c>
      <c r="G9" s="18">
        <f t="shared" si="0"/>
        <v>38.333333333333336</v>
      </c>
      <c r="H9" s="19">
        <f t="shared" si="0"/>
        <v>34.5</v>
      </c>
      <c r="I9" s="20">
        <f t="shared" si="0"/>
        <v>51.333333333333336</v>
      </c>
    </row>
    <row r="10" spans="1:9" ht="12.75">
      <c r="A10" s="86">
        <v>4</v>
      </c>
      <c r="B10" s="7">
        <f>Chart!B10*$F$4</f>
        <v>180</v>
      </c>
      <c r="C10" s="7">
        <f>Chart!C10*$F$4</f>
        <v>170</v>
      </c>
      <c r="D10" s="7">
        <f>Chart!D10*$F$4</f>
        <v>153</v>
      </c>
      <c r="E10" s="7">
        <f>Chart!E10*$F$4</f>
        <v>280</v>
      </c>
      <c r="F10" s="17">
        <f t="shared" si="1"/>
        <v>45</v>
      </c>
      <c r="G10" s="18">
        <f t="shared" si="0"/>
        <v>42.5</v>
      </c>
      <c r="H10" s="19">
        <f t="shared" si="0"/>
        <v>38.25</v>
      </c>
      <c r="I10" s="20">
        <f t="shared" si="0"/>
        <v>70</v>
      </c>
    </row>
    <row r="11" spans="1:9" ht="12.75">
      <c r="A11" s="86">
        <v>5</v>
      </c>
      <c r="B11" s="7">
        <f>Chart!B11*$F$4</f>
        <v>237</v>
      </c>
      <c r="C11" s="7">
        <f>Chart!C11*$F$4</f>
        <v>225</v>
      </c>
      <c r="D11" s="7">
        <f>Chart!D11*$F$4</f>
        <v>199.8</v>
      </c>
      <c r="E11" s="7">
        <f>Chart!E11*$F$4</f>
        <v>320</v>
      </c>
      <c r="F11" s="17">
        <f t="shared" si="1"/>
        <v>47.4</v>
      </c>
      <c r="G11" s="18">
        <f t="shared" si="0"/>
        <v>45</v>
      </c>
      <c r="H11" s="19">
        <f t="shared" si="0"/>
        <v>39.96</v>
      </c>
      <c r="I11" s="20">
        <f t="shared" si="0"/>
        <v>64</v>
      </c>
    </row>
    <row r="12" spans="1:9" ht="12.75">
      <c r="A12" s="86">
        <v>6</v>
      </c>
      <c r="B12" s="7">
        <f>Chart!B12*$F$4</f>
        <v>237</v>
      </c>
      <c r="C12" s="7">
        <f>Chart!C12*$F$4</f>
        <v>288.75</v>
      </c>
      <c r="D12" s="7">
        <f>Chart!D12*$F$4</f>
        <v>259.875</v>
      </c>
      <c r="E12" s="7">
        <f>Chart!E12*$F$4</f>
        <v>384</v>
      </c>
      <c r="F12" s="17">
        <f t="shared" si="1"/>
        <v>39.5</v>
      </c>
      <c r="G12" s="18">
        <f t="shared" si="0"/>
        <v>48.125</v>
      </c>
      <c r="H12" s="19">
        <f t="shared" si="0"/>
        <v>43.3125</v>
      </c>
      <c r="I12" s="20">
        <f t="shared" si="0"/>
        <v>64</v>
      </c>
    </row>
    <row r="13" spans="1:9" ht="12.75">
      <c r="A13" s="86">
        <v>7</v>
      </c>
      <c r="B13" s="7">
        <f>Chart!B13*$F$4</f>
        <v>375</v>
      </c>
      <c r="C13" s="7">
        <f>Chart!C13*$F$4</f>
        <v>351.975</v>
      </c>
      <c r="D13" s="7">
        <f>Chart!D13*$F$4</f>
        <v>316.7775</v>
      </c>
      <c r="E13" s="7">
        <f>Chart!E13*$F$4</f>
        <v>515</v>
      </c>
      <c r="F13" s="17">
        <f t="shared" si="1"/>
        <v>53.57142857142857</v>
      </c>
      <c r="G13" s="18">
        <f t="shared" si="0"/>
        <v>50.28214285714286</v>
      </c>
      <c r="H13" s="19">
        <f t="shared" si="0"/>
        <v>45.25392857142857</v>
      </c>
      <c r="I13" s="20">
        <f t="shared" si="0"/>
        <v>73.57142857142857</v>
      </c>
    </row>
    <row r="14" spans="1:9" ht="12.75">
      <c r="A14" s="86">
        <v>8</v>
      </c>
      <c r="B14" s="7">
        <f>Chart!B14*$F$4</f>
        <v>435</v>
      </c>
      <c r="C14" s="7">
        <f>Chart!C14*$F$4</f>
        <v>418.2375</v>
      </c>
      <c r="D14" s="7">
        <f>Chart!D14*$F$4</f>
        <v>376.41375</v>
      </c>
      <c r="E14" s="7">
        <f>Chart!E14*$F$4</f>
        <v>547</v>
      </c>
      <c r="F14" s="17">
        <f t="shared" si="1"/>
        <v>54.375</v>
      </c>
      <c r="G14" s="18">
        <f t="shared" si="0"/>
        <v>52.2796875</v>
      </c>
      <c r="H14" s="19">
        <f t="shared" si="0"/>
        <v>47.05171875</v>
      </c>
      <c r="I14" s="20">
        <f t="shared" si="0"/>
        <v>68.375</v>
      </c>
    </row>
    <row r="15" spans="1:9" ht="12.75">
      <c r="A15" s="86">
        <v>9</v>
      </c>
      <c r="B15" s="7">
        <f>Chart!B15*$F$4</f>
        <v>497</v>
      </c>
      <c r="C15" s="7">
        <f>Chart!C15*$F$4</f>
        <v>480.9375</v>
      </c>
      <c r="D15" s="7">
        <f>Chart!D15*$F$4</f>
        <v>432.84375</v>
      </c>
      <c r="E15" s="7">
        <f>Chart!E15*$F$4</f>
        <v>590</v>
      </c>
      <c r="F15" s="17">
        <f t="shared" si="1"/>
        <v>55.22222222222222</v>
      </c>
      <c r="G15" s="18">
        <f t="shared" si="0"/>
        <v>53.4375</v>
      </c>
      <c r="H15" s="19">
        <f t="shared" si="0"/>
        <v>48.09375</v>
      </c>
      <c r="I15" s="20">
        <f t="shared" si="0"/>
        <v>65.55555555555556</v>
      </c>
    </row>
    <row r="16" spans="1:9" ht="12.75">
      <c r="A16" s="86">
        <v>10</v>
      </c>
      <c r="B16" s="7">
        <f>Chart!B16*$F$4</f>
        <v>497</v>
      </c>
      <c r="C16" s="7">
        <f>Chart!C16*$F$4</f>
        <v>536.5125</v>
      </c>
      <c r="D16" s="7">
        <f>Chart!D16*$F$4</f>
        <v>482.86125</v>
      </c>
      <c r="E16" s="7">
        <f>Chart!E16*$F$4</f>
        <v>620</v>
      </c>
      <c r="F16" s="17">
        <f t="shared" si="1"/>
        <v>49.7</v>
      </c>
      <c r="G16" s="18">
        <f t="shared" si="0"/>
        <v>53.651250000000005</v>
      </c>
      <c r="H16" s="19">
        <f t="shared" si="0"/>
        <v>48.286125</v>
      </c>
      <c r="I16" s="20">
        <f t="shared" si="0"/>
        <v>62</v>
      </c>
    </row>
    <row r="17" spans="1:9" ht="12.75">
      <c r="A17" s="86">
        <v>11</v>
      </c>
      <c r="B17" s="7">
        <f>Chart!B17*$F$4</f>
        <v>560</v>
      </c>
      <c r="C17" s="7">
        <f>Chart!C17*$F$4</f>
        <v>595.65</v>
      </c>
      <c r="D17" s="7">
        <f>Chart!D17*$F$4</f>
        <v>536.085</v>
      </c>
      <c r="E17" s="7">
        <f>Chart!E17*$F$4</f>
        <v>720</v>
      </c>
      <c r="F17" s="17">
        <f t="shared" si="1"/>
        <v>50.90909090909091</v>
      </c>
      <c r="G17" s="18">
        <f t="shared" si="0"/>
        <v>54.15</v>
      </c>
      <c r="H17" s="19">
        <f t="shared" si="0"/>
        <v>48.73500000000001</v>
      </c>
      <c r="I17" s="20">
        <f t="shared" si="0"/>
        <v>65.45454545454545</v>
      </c>
    </row>
    <row r="18" spans="1:9" ht="12.75">
      <c r="A18" s="86">
        <v>12</v>
      </c>
      <c r="B18" s="7">
        <f>Chart!B18*$F$4</f>
        <v>600</v>
      </c>
      <c r="C18" s="7">
        <f>Chart!C18*$F$4</f>
        <v>651.225</v>
      </c>
      <c r="D18" s="7">
        <f>Chart!D18*$F$4</f>
        <v>586.1025</v>
      </c>
      <c r="E18" s="7">
        <f>Chart!E18*$F$4</f>
        <v>800</v>
      </c>
      <c r="F18" s="17">
        <f t="shared" si="1"/>
        <v>50</v>
      </c>
      <c r="G18" s="18">
        <f t="shared" si="0"/>
        <v>54.268750000000004</v>
      </c>
      <c r="H18" s="19">
        <f t="shared" si="0"/>
        <v>48.841874999999995</v>
      </c>
      <c r="I18" s="20">
        <f t="shared" si="0"/>
        <v>66.66666666666667</v>
      </c>
    </row>
    <row r="19" spans="1:9" ht="12.75">
      <c r="A19" s="86">
        <v>13</v>
      </c>
      <c r="B19" s="7">
        <f>Chart!B19*$F$4</f>
        <v>652</v>
      </c>
      <c r="C19" s="7">
        <f>Chart!C19*$F$4</f>
        <v>740</v>
      </c>
      <c r="D19" s="7">
        <f>Chart!D19*$F$4</f>
        <v>666</v>
      </c>
      <c r="E19" s="7">
        <f>Chart!E19*$F$4</f>
        <v>900</v>
      </c>
      <c r="F19" s="17">
        <f t="shared" si="1"/>
        <v>50.15384615384615</v>
      </c>
      <c r="G19" s="18">
        <f t="shared" si="0"/>
        <v>56.92307692307692</v>
      </c>
      <c r="H19" s="19">
        <f t="shared" si="0"/>
        <v>51.23076923076923</v>
      </c>
      <c r="I19" s="20">
        <f t="shared" si="0"/>
        <v>69.23076923076923</v>
      </c>
    </row>
    <row r="20" spans="1:9" ht="12.75">
      <c r="A20" s="86">
        <v>14</v>
      </c>
      <c r="B20" s="7">
        <f>Chart!B20*$F$4</f>
        <v>775</v>
      </c>
      <c r="C20" s="7">
        <f>Chart!C20*$F$4</f>
        <v>825</v>
      </c>
      <c r="D20" s="7">
        <f>Chart!D20*$F$4</f>
        <v>742.5</v>
      </c>
      <c r="E20" s="7">
        <f>Chart!E20*$F$4</f>
        <v>980</v>
      </c>
      <c r="F20" s="17">
        <f t="shared" si="1"/>
        <v>55.357142857142854</v>
      </c>
      <c r="G20" s="18">
        <f t="shared" si="0"/>
        <v>58.92857142857143</v>
      </c>
      <c r="H20" s="19">
        <f t="shared" si="0"/>
        <v>53.035714285714285</v>
      </c>
      <c r="I20" s="20">
        <f t="shared" si="0"/>
        <v>70</v>
      </c>
    </row>
    <row r="21" spans="1:9" ht="12.75">
      <c r="A21" s="86">
        <v>15</v>
      </c>
      <c r="B21" s="7">
        <f>Chart!B21*$F$4</f>
        <v>900</v>
      </c>
      <c r="C21" s="7">
        <f>Chart!C21*$F$4</f>
        <v>888.75</v>
      </c>
      <c r="D21" s="7">
        <f>Chart!D21*$F$4</f>
        <v>799.875</v>
      </c>
      <c r="E21" s="7">
        <f>Chart!E21*$F$4</f>
        <v>1175</v>
      </c>
      <c r="F21" s="17">
        <f t="shared" si="1"/>
        <v>60</v>
      </c>
      <c r="G21" s="18">
        <f t="shared" si="0"/>
        <v>59.25</v>
      </c>
      <c r="H21" s="19">
        <f t="shared" si="0"/>
        <v>53.325</v>
      </c>
      <c r="I21" s="20">
        <f t="shared" si="0"/>
        <v>78.33333333333333</v>
      </c>
    </row>
    <row r="22" spans="1:9" ht="12.75">
      <c r="A22" s="86">
        <v>16</v>
      </c>
      <c r="B22" s="7">
        <f>Chart!B22*$F$4</f>
        <v>960</v>
      </c>
      <c r="C22" s="7">
        <f>Chart!C22*$F$4</f>
        <v>948.75</v>
      </c>
      <c r="D22" s="7">
        <f>Chart!D22*$F$4</f>
        <v>853.875</v>
      </c>
      <c r="E22" s="7">
        <f>Chart!E22*$F$4</f>
        <v>1300</v>
      </c>
      <c r="F22" s="17">
        <f t="shared" si="1"/>
        <v>60</v>
      </c>
      <c r="G22" s="18">
        <f t="shared" si="0"/>
        <v>59.296875</v>
      </c>
      <c r="H22" s="19">
        <f t="shared" si="0"/>
        <v>53.3671875</v>
      </c>
      <c r="I22" s="20">
        <f t="shared" si="0"/>
        <v>81.25</v>
      </c>
    </row>
    <row r="23" spans="1:9" ht="12.75">
      <c r="A23" s="86">
        <v>17</v>
      </c>
      <c r="B23" s="7">
        <f>Chart!B23*$F$4</f>
        <v>1029</v>
      </c>
      <c r="C23" s="7">
        <f>Chart!C23*$F$4</f>
        <v>1016.25</v>
      </c>
      <c r="D23" s="7">
        <f>Chart!D23*$F$4</f>
        <v>914.625</v>
      </c>
      <c r="E23" s="7">
        <f>Chart!E23*$F$4</f>
        <v>1440</v>
      </c>
      <c r="F23" s="17">
        <f t="shared" si="1"/>
        <v>60.529411764705884</v>
      </c>
      <c r="G23" s="18">
        <f t="shared" si="0"/>
        <v>59.779411764705884</v>
      </c>
      <c r="H23" s="19">
        <f t="shared" si="0"/>
        <v>53.8014705882353</v>
      </c>
      <c r="I23" s="20">
        <f t="shared" si="0"/>
        <v>84.70588235294117</v>
      </c>
    </row>
    <row r="24" spans="1:9" ht="12.75">
      <c r="A24" s="86">
        <v>18</v>
      </c>
      <c r="B24" s="7">
        <f>Chart!B24*$F$4</f>
        <v>1100</v>
      </c>
      <c r="C24" s="7">
        <f>Chart!C24*$F$4</f>
        <v>1078.5</v>
      </c>
      <c r="D24" s="7">
        <f>Chart!D24*$F$4</f>
        <v>970.65</v>
      </c>
      <c r="E24" s="7">
        <f>Chart!E24*$F$4</f>
        <v>1550</v>
      </c>
      <c r="F24" s="17">
        <f t="shared" si="1"/>
        <v>61.111111111111114</v>
      </c>
      <c r="G24" s="18">
        <f t="shared" si="0"/>
        <v>59.916666666666664</v>
      </c>
      <c r="H24" s="19">
        <f t="shared" si="0"/>
        <v>53.925</v>
      </c>
      <c r="I24" s="20">
        <f t="shared" si="0"/>
        <v>86.11111111111111</v>
      </c>
    </row>
    <row r="25" spans="1:9" ht="12.75">
      <c r="A25" s="86">
        <v>19</v>
      </c>
      <c r="B25" s="7">
        <f>Chart!B25*$F$4</f>
        <v>1168</v>
      </c>
      <c r="C25" s="7">
        <f>Chart!C25*$F$4</f>
        <v>1132.5</v>
      </c>
      <c r="D25" s="7">
        <f>Chart!D25*$F$4</f>
        <v>1019.25</v>
      </c>
      <c r="E25" s="7">
        <f>Chart!E25*$F$4</f>
        <v>1680</v>
      </c>
      <c r="F25" s="17">
        <f t="shared" si="1"/>
        <v>61.473684210526315</v>
      </c>
      <c r="G25" s="18">
        <f t="shared" si="0"/>
        <v>59.60526315789474</v>
      </c>
      <c r="H25" s="19">
        <f t="shared" si="0"/>
        <v>53.64473684210526</v>
      </c>
      <c r="I25" s="20">
        <f t="shared" si="0"/>
        <v>88.42105263157895</v>
      </c>
    </row>
    <row r="26" spans="1:9" ht="12.75">
      <c r="A26" s="86">
        <v>20</v>
      </c>
      <c r="B26" s="7">
        <f>Chart!B26*$F$4</f>
        <v>1236</v>
      </c>
      <c r="C26" s="7">
        <f>Chart!C26*$F$4</f>
        <v>1200</v>
      </c>
      <c r="D26" s="7">
        <f>Chart!D26*$F$4</f>
        <v>1080</v>
      </c>
      <c r="E26" s="7">
        <f>Chart!E26*$F$4</f>
        <v>1780</v>
      </c>
      <c r="F26" s="17">
        <f t="shared" si="1"/>
        <v>61.8</v>
      </c>
      <c r="G26" s="18">
        <f t="shared" si="0"/>
        <v>60</v>
      </c>
      <c r="H26" s="19">
        <f t="shared" si="0"/>
        <v>54</v>
      </c>
      <c r="I26" s="20">
        <f t="shared" si="0"/>
        <v>89</v>
      </c>
    </row>
    <row r="27" spans="1:9" ht="12.75">
      <c r="A27" s="86">
        <v>21</v>
      </c>
      <c r="B27" s="7">
        <f>Chart!B27*$F$4</f>
        <v>1236</v>
      </c>
      <c r="C27" s="7">
        <f>Chart!C27*$F$4</f>
        <v>1200</v>
      </c>
      <c r="D27" s="7">
        <f>Chart!D27*$F$4</f>
        <v>1080</v>
      </c>
      <c r="E27" s="7">
        <f>Chart!E27*$F$4</f>
        <v>2000</v>
      </c>
      <c r="F27" s="17">
        <f t="shared" si="1"/>
        <v>58.857142857142854</v>
      </c>
      <c r="G27" s="18">
        <f t="shared" si="0"/>
        <v>57.142857142857146</v>
      </c>
      <c r="H27" s="19">
        <f t="shared" si="0"/>
        <v>51.42857142857143</v>
      </c>
      <c r="I27" s="20">
        <f t="shared" si="0"/>
        <v>95.23809523809524</v>
      </c>
    </row>
    <row r="28" spans="1:9" ht="12.75">
      <c r="A28" s="86">
        <v>22</v>
      </c>
      <c r="B28" s="7">
        <f>Chart!B28*$F$4</f>
        <v>1236</v>
      </c>
      <c r="C28" s="7">
        <f>Chart!C28*$F$4</f>
        <v>1200</v>
      </c>
      <c r="D28" s="7">
        <f>Chart!D28*$F$4</f>
        <v>1080</v>
      </c>
      <c r="E28" s="7">
        <f>Chart!E28*$F$4</f>
        <v>2100</v>
      </c>
      <c r="F28" s="17">
        <f t="shared" si="1"/>
        <v>56.18181818181818</v>
      </c>
      <c r="G28" s="18">
        <f t="shared" si="0"/>
        <v>54.54545454545455</v>
      </c>
      <c r="H28" s="19">
        <f t="shared" si="0"/>
        <v>49.09090909090909</v>
      </c>
      <c r="I28" s="20">
        <f t="shared" si="0"/>
        <v>95.45454545454545</v>
      </c>
    </row>
    <row r="29" spans="1:9" ht="12.75">
      <c r="A29" s="86">
        <v>23</v>
      </c>
      <c r="B29" s="7">
        <f>Chart!B29*$F$4</f>
        <v>1236</v>
      </c>
      <c r="C29" s="7">
        <f>Chart!C29*$F$4</f>
        <v>1200</v>
      </c>
      <c r="D29" s="7">
        <f>Chart!D29*$F$4</f>
        <v>1080</v>
      </c>
      <c r="E29" s="7">
        <f>Chart!E29*$F$4</f>
        <v>2200</v>
      </c>
      <c r="F29" s="17">
        <f t="shared" si="1"/>
        <v>53.73913043478261</v>
      </c>
      <c r="G29" s="18">
        <f t="shared" si="0"/>
        <v>52.17391304347826</v>
      </c>
      <c r="H29" s="19">
        <f t="shared" si="0"/>
        <v>46.95652173913044</v>
      </c>
      <c r="I29" s="20">
        <f t="shared" si="0"/>
        <v>95.65217391304348</v>
      </c>
    </row>
    <row r="30" spans="1:9" ht="12.75">
      <c r="A30" s="86">
        <v>24</v>
      </c>
      <c r="B30" s="7">
        <f>Chart!B30*$F$4</f>
        <v>1236</v>
      </c>
      <c r="C30" s="7">
        <f>Chart!C30*$F$4</f>
        <v>1200</v>
      </c>
      <c r="D30" s="7">
        <f>Chart!D30*$F$4</f>
        <v>1080</v>
      </c>
      <c r="E30" s="7">
        <f>Chart!E30*$F$4</f>
        <v>2520</v>
      </c>
      <c r="F30" s="17">
        <f t="shared" si="1"/>
        <v>51.5</v>
      </c>
      <c r="G30" s="18">
        <f t="shared" si="0"/>
        <v>50</v>
      </c>
      <c r="H30" s="19">
        <f t="shared" si="0"/>
        <v>45</v>
      </c>
      <c r="I30" s="20">
        <f t="shared" si="0"/>
        <v>105</v>
      </c>
    </row>
    <row r="31" spans="1:9" ht="12.75">
      <c r="A31" s="86">
        <v>25</v>
      </c>
      <c r="B31" s="7">
        <f>Chart!B31*$F$4</f>
        <v>1236</v>
      </c>
      <c r="C31" s="7">
        <f>Chart!C31*$F$4</f>
        <v>1200</v>
      </c>
      <c r="D31" s="7">
        <f>Chart!D31*$F$4</f>
        <v>1080</v>
      </c>
      <c r="E31" s="7">
        <f>Chart!E31*$F$4</f>
        <v>2600</v>
      </c>
      <c r="F31" s="17">
        <f t="shared" si="1"/>
        <v>49.44</v>
      </c>
      <c r="G31" s="18">
        <f t="shared" si="0"/>
        <v>48</v>
      </c>
      <c r="H31" s="19">
        <f t="shared" si="0"/>
        <v>43.2</v>
      </c>
      <c r="I31" s="20">
        <f t="shared" si="0"/>
        <v>104</v>
      </c>
    </row>
    <row r="32" spans="1:9" ht="12.75">
      <c r="A32" s="86">
        <v>26</v>
      </c>
      <c r="B32" s="7">
        <f>Chart!B32*$F$4</f>
        <v>1236</v>
      </c>
      <c r="C32" s="7">
        <f>Chart!C32*$F$4</f>
        <v>1200</v>
      </c>
      <c r="D32" s="7">
        <f>Chart!D32*$F$4</f>
        <v>1080</v>
      </c>
      <c r="E32" s="7">
        <f>Chart!E32*$F$4</f>
        <v>2600</v>
      </c>
      <c r="F32" s="17">
        <f t="shared" si="1"/>
        <v>47.53846153846154</v>
      </c>
      <c r="G32" s="18">
        <f t="shared" si="0"/>
        <v>46.15384615384615</v>
      </c>
      <c r="H32" s="19">
        <f t="shared" si="0"/>
        <v>41.53846153846154</v>
      </c>
      <c r="I32" s="20">
        <f t="shared" si="0"/>
        <v>100</v>
      </c>
    </row>
    <row r="33" spans="1:9" ht="12.75">
      <c r="A33" s="86">
        <v>27</v>
      </c>
      <c r="B33" s="7">
        <f>Chart!B33*$F$4</f>
        <v>1236</v>
      </c>
      <c r="C33" s="7">
        <f>Chart!C33*$F$4</f>
        <v>1200</v>
      </c>
      <c r="D33" s="7">
        <f>Chart!D33*$F$4</f>
        <v>1080</v>
      </c>
      <c r="E33" s="7">
        <f>Chart!E33*$F$4</f>
        <v>2600</v>
      </c>
      <c r="F33" s="17">
        <f t="shared" si="1"/>
        <v>45.77777777777778</v>
      </c>
      <c r="G33" s="18">
        <f t="shared" si="0"/>
        <v>44.44444444444444</v>
      </c>
      <c r="H33" s="19">
        <f t="shared" si="0"/>
        <v>40</v>
      </c>
      <c r="I33" s="20">
        <f t="shared" si="0"/>
        <v>96.29629629629629</v>
      </c>
    </row>
    <row r="34" spans="1:9" ht="12.75">
      <c r="A34" s="86">
        <v>28</v>
      </c>
      <c r="B34" s="7">
        <f>Chart!B34*$F$4</f>
        <v>1236</v>
      </c>
      <c r="C34" s="7">
        <f>Chart!C34*$F$4</f>
        <v>1200</v>
      </c>
      <c r="D34" s="7">
        <f>Chart!D34*$F$4</f>
        <v>1080</v>
      </c>
      <c r="E34" s="7">
        <f>Chart!E34*$F$4</f>
        <v>2600</v>
      </c>
      <c r="F34" s="17">
        <f t="shared" si="1"/>
        <v>44.142857142857146</v>
      </c>
      <c r="G34" s="18">
        <f t="shared" si="0"/>
        <v>42.857142857142854</v>
      </c>
      <c r="H34" s="19">
        <f t="shared" si="0"/>
        <v>38.57142857142857</v>
      </c>
      <c r="I34" s="20">
        <f t="shared" si="0"/>
        <v>92.85714285714286</v>
      </c>
    </row>
    <row r="35" spans="1:9" ht="12.75">
      <c r="A35" s="86">
        <v>29</v>
      </c>
      <c r="B35" s="7">
        <f>Chart!B35*$F$4</f>
        <v>1236</v>
      </c>
      <c r="C35" s="7">
        <f>Chart!C35*$F$4</f>
        <v>1200</v>
      </c>
      <c r="D35" s="7">
        <f>Chart!D35*$F$4</f>
        <v>1080</v>
      </c>
      <c r="E35" s="7">
        <f>Chart!E35*$F$4</f>
        <v>2600</v>
      </c>
      <c r="F35" s="17">
        <f t="shared" si="1"/>
        <v>42.62068965517241</v>
      </c>
      <c r="G35" s="18">
        <f t="shared" si="0"/>
        <v>41.37931034482759</v>
      </c>
      <c r="H35" s="19">
        <f t="shared" si="0"/>
        <v>37.241379310344826</v>
      </c>
      <c r="I35" s="20">
        <f t="shared" si="0"/>
        <v>89.65517241379311</v>
      </c>
    </row>
    <row r="36" spans="1:9" ht="12.75">
      <c r="A36" s="86">
        <v>30</v>
      </c>
      <c r="B36" s="7">
        <f>Chart!B36*$F$4</f>
        <v>1236</v>
      </c>
      <c r="C36" s="7">
        <f>Chart!C36*$F$4</f>
        <v>1200</v>
      </c>
      <c r="D36" s="7">
        <f>Chart!D36*$F$4</f>
        <v>1080</v>
      </c>
      <c r="E36" s="7">
        <f>Chart!E36*$F$4</f>
        <v>2600</v>
      </c>
      <c r="F36" s="17">
        <f t="shared" si="1"/>
        <v>41.2</v>
      </c>
      <c r="G36" s="18">
        <f t="shared" si="0"/>
        <v>40</v>
      </c>
      <c r="H36" s="19">
        <f t="shared" si="0"/>
        <v>36</v>
      </c>
      <c r="I36" s="20">
        <f t="shared" si="0"/>
        <v>86.66666666666667</v>
      </c>
    </row>
  </sheetData>
  <sheetProtection sheet="1" objects="1" scenarios="1"/>
  <mergeCells count="2">
    <mergeCell ref="D4:E4"/>
    <mergeCell ref="F6:I6"/>
  </mergeCells>
  <printOptions/>
  <pageMargins left="0.62" right="0.58" top="0.85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1.25390625" style="0" customWidth="1"/>
    <col min="2" max="8" width="8.625" style="0" customWidth="1"/>
    <col min="9" max="9" width="9.625" style="0" customWidth="1"/>
  </cols>
  <sheetData>
    <row r="2" spans="1:9" ht="18">
      <c r="A2" s="25"/>
      <c r="B2" s="25"/>
      <c r="C2" s="25"/>
      <c r="D2" s="34" t="s">
        <v>98</v>
      </c>
      <c r="E2" s="26"/>
      <c r="F2" s="27"/>
      <c r="G2" s="27"/>
      <c r="H2" s="27"/>
      <c r="I2" s="27"/>
    </row>
    <row r="3" spans="1:9" ht="13.5" thickBot="1">
      <c r="A3" s="27"/>
      <c r="B3" s="27"/>
      <c r="C3" s="27"/>
      <c r="D3" s="27"/>
      <c r="E3" s="27"/>
      <c r="F3" s="27"/>
      <c r="G3" s="27"/>
      <c r="H3" s="27"/>
      <c r="I3" s="27"/>
    </row>
    <row r="4" spans="1:9" ht="12.75">
      <c r="A4" s="35" t="s">
        <v>112</v>
      </c>
      <c r="B4" s="36" t="s">
        <v>99</v>
      </c>
      <c r="C4" s="36" t="s">
        <v>100</v>
      </c>
      <c r="D4" s="36" t="s">
        <v>101</v>
      </c>
      <c r="E4" s="36" t="s">
        <v>102</v>
      </c>
      <c r="F4" s="36" t="s">
        <v>103</v>
      </c>
      <c r="G4" s="36" t="s">
        <v>104</v>
      </c>
      <c r="H4" s="36" t="s">
        <v>105</v>
      </c>
      <c r="I4" s="36" t="s">
        <v>106</v>
      </c>
    </row>
    <row r="5" spans="1:9" ht="12.75">
      <c r="A5" s="48" t="s">
        <v>107</v>
      </c>
      <c r="B5" s="28">
        <v>125</v>
      </c>
      <c r="C5" s="28">
        <v>132</v>
      </c>
      <c r="D5" s="28">
        <v>144</v>
      </c>
      <c r="E5" s="28">
        <v>152</v>
      </c>
      <c r="F5" s="28">
        <v>178</v>
      </c>
      <c r="G5" s="28">
        <v>197</v>
      </c>
      <c r="H5" s="28">
        <v>153</v>
      </c>
      <c r="I5" s="29">
        <f>SUM(B5:H5)</f>
        <v>1081</v>
      </c>
    </row>
    <row r="6" spans="1:9" ht="12.75">
      <c r="A6" s="48" t="s">
        <v>108</v>
      </c>
      <c r="B6" s="30">
        <v>135</v>
      </c>
      <c r="C6" s="30">
        <v>144</v>
      </c>
      <c r="D6" s="30">
        <v>148</v>
      </c>
      <c r="E6" s="30">
        <v>177</v>
      </c>
      <c r="F6" s="30">
        <v>188</v>
      </c>
      <c r="G6" s="30">
        <v>204</v>
      </c>
      <c r="H6" s="30">
        <v>169</v>
      </c>
      <c r="I6" s="31">
        <f>SUM(B6:H6)</f>
        <v>1165</v>
      </c>
    </row>
    <row r="7" spans="1:9" ht="12.75">
      <c r="A7" s="58" t="s">
        <v>25</v>
      </c>
      <c r="B7" s="59">
        <f aca="true" t="shared" si="0" ref="B7:I7">+B6-B5</f>
        <v>10</v>
      </c>
      <c r="C7" s="59">
        <f t="shared" si="0"/>
        <v>12</v>
      </c>
      <c r="D7" s="59">
        <f t="shared" si="0"/>
        <v>4</v>
      </c>
      <c r="E7" s="59">
        <f t="shared" si="0"/>
        <v>25</v>
      </c>
      <c r="F7" s="59">
        <f t="shared" si="0"/>
        <v>10</v>
      </c>
      <c r="G7" s="59">
        <f t="shared" si="0"/>
        <v>7</v>
      </c>
      <c r="H7" s="59">
        <f t="shared" si="0"/>
        <v>16</v>
      </c>
      <c r="I7" s="60">
        <f t="shared" si="0"/>
        <v>84</v>
      </c>
    </row>
    <row r="8" spans="1:9" ht="12.75">
      <c r="A8" s="61" t="s">
        <v>26</v>
      </c>
      <c r="B8" s="62">
        <f>B7/B5</f>
        <v>0.08</v>
      </c>
      <c r="C8" s="62">
        <f aca="true" t="shared" si="1" ref="C8:I8">C7/C5</f>
        <v>0.09090909090909091</v>
      </c>
      <c r="D8" s="62">
        <f t="shared" si="1"/>
        <v>0.027777777777777776</v>
      </c>
      <c r="E8" s="62">
        <f t="shared" si="1"/>
        <v>0.16447368421052633</v>
      </c>
      <c r="F8" s="62">
        <f t="shared" si="1"/>
        <v>0.056179775280898875</v>
      </c>
      <c r="G8" s="62">
        <f t="shared" si="1"/>
        <v>0.03553299492385787</v>
      </c>
      <c r="H8" s="62">
        <f t="shared" si="1"/>
        <v>0.10457516339869281</v>
      </c>
      <c r="I8" s="63">
        <f t="shared" si="1"/>
        <v>0.07770582793709528</v>
      </c>
    </row>
    <row r="9" spans="1:9" ht="13.5" thickBot="1">
      <c r="A9" s="49" t="s">
        <v>109</v>
      </c>
      <c r="B9" s="30">
        <v>4</v>
      </c>
      <c r="C9" s="30">
        <v>2</v>
      </c>
      <c r="D9" s="30">
        <v>3</v>
      </c>
      <c r="E9" s="30">
        <v>2</v>
      </c>
      <c r="F9" s="30">
        <v>7</v>
      </c>
      <c r="G9" s="30">
        <v>2</v>
      </c>
      <c r="H9" s="30">
        <v>4</v>
      </c>
      <c r="I9" s="31">
        <f>SUM(B9:H9)</f>
        <v>24</v>
      </c>
    </row>
    <row r="10" spans="1:9" s="11" customFormat="1" ht="12.75">
      <c r="A10" s="50" t="s">
        <v>110</v>
      </c>
      <c r="B10" s="32">
        <v>128</v>
      </c>
      <c r="C10" s="32">
        <v>135</v>
      </c>
      <c r="D10" s="32">
        <v>144.5</v>
      </c>
      <c r="E10" s="32">
        <v>165</v>
      </c>
      <c r="F10" s="32">
        <v>180</v>
      </c>
      <c r="G10" s="32">
        <v>199</v>
      </c>
      <c r="H10" s="32">
        <v>160</v>
      </c>
      <c r="I10" s="33">
        <f>SUM(B10:H10)</f>
        <v>1111.5</v>
      </c>
    </row>
    <row r="11" spans="1:9" s="11" customFormat="1" ht="12.75">
      <c r="A11" s="64" t="s">
        <v>25</v>
      </c>
      <c r="B11" s="65">
        <f>B10-B5</f>
        <v>3</v>
      </c>
      <c r="C11" s="65">
        <f aca="true" t="shared" si="2" ref="C11:I11">C10-C5</f>
        <v>3</v>
      </c>
      <c r="D11" s="65">
        <f t="shared" si="2"/>
        <v>0.5</v>
      </c>
      <c r="E11" s="65">
        <f t="shared" si="2"/>
        <v>13</v>
      </c>
      <c r="F11" s="65">
        <f t="shared" si="2"/>
        <v>2</v>
      </c>
      <c r="G11" s="65">
        <f t="shared" si="2"/>
        <v>2</v>
      </c>
      <c r="H11" s="65">
        <f t="shared" si="2"/>
        <v>7</v>
      </c>
      <c r="I11" s="66">
        <f t="shared" si="2"/>
        <v>30.5</v>
      </c>
    </row>
    <row r="12" spans="1:9" ht="12.75">
      <c r="A12" s="61" t="s">
        <v>26</v>
      </c>
      <c r="B12" s="67">
        <f aca="true" t="shared" si="3" ref="B12:I12">B11/B5</f>
        <v>0.024</v>
      </c>
      <c r="C12" s="67">
        <f t="shared" si="3"/>
        <v>0.022727272727272728</v>
      </c>
      <c r="D12" s="67">
        <f t="shared" si="3"/>
        <v>0.003472222222222222</v>
      </c>
      <c r="E12" s="67">
        <f t="shared" si="3"/>
        <v>0.08552631578947369</v>
      </c>
      <c r="F12" s="67">
        <f t="shared" si="3"/>
        <v>0.011235955056179775</v>
      </c>
      <c r="G12" s="67">
        <f t="shared" si="3"/>
        <v>0.01015228426395939</v>
      </c>
      <c r="H12" s="67">
        <f t="shared" si="3"/>
        <v>0.0457516339869281</v>
      </c>
      <c r="I12" s="63">
        <f t="shared" si="3"/>
        <v>0.028214616096207217</v>
      </c>
    </row>
  </sheetData>
  <sheetProtection sheet="1" objects="1" scenarios="1"/>
  <conditionalFormatting sqref="B8:I8 B10:I12">
    <cfRule type="cellIs" priority="1" dxfId="1" operator="between" stopIfTrue="1">
      <formula>-0.05</formula>
      <formula>0.05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3.625" style="0" customWidth="1"/>
    <col min="2" max="8" width="10.625" style="0" customWidth="1"/>
    <col min="9" max="9" width="12.625" style="0" customWidth="1"/>
  </cols>
  <sheetData>
    <row r="1" ht="18">
      <c r="D1" s="68" t="s">
        <v>71</v>
      </c>
    </row>
    <row r="4" spans="1:9" ht="12.75">
      <c r="A4" s="51"/>
      <c r="B4" s="52" t="s">
        <v>99</v>
      </c>
      <c r="C4" s="52" t="s">
        <v>100</v>
      </c>
      <c r="D4" s="52" t="s">
        <v>101</v>
      </c>
      <c r="E4" s="52" t="s">
        <v>102</v>
      </c>
      <c r="F4" s="52" t="s">
        <v>103</v>
      </c>
      <c r="G4" s="52" t="s">
        <v>111</v>
      </c>
      <c r="H4" s="52" t="s">
        <v>105</v>
      </c>
      <c r="I4" s="53" t="s">
        <v>106</v>
      </c>
    </row>
    <row r="5" spans="1:9" ht="12.75">
      <c r="A5" s="54" t="s">
        <v>88</v>
      </c>
      <c r="B5" s="69">
        <v>3545</v>
      </c>
      <c r="C5" s="69">
        <v>3766</v>
      </c>
      <c r="D5" s="69">
        <v>4285</v>
      </c>
      <c r="E5" s="69">
        <v>5415</v>
      </c>
      <c r="F5" s="69">
        <v>6536</v>
      </c>
      <c r="G5" s="69">
        <v>7050</v>
      </c>
      <c r="H5" s="69">
        <v>5425</v>
      </c>
      <c r="I5" s="39">
        <f>SUM(B5:H5)</f>
        <v>36022</v>
      </c>
    </row>
    <row r="6" spans="1:9" ht="12.75">
      <c r="A6" s="54" t="s">
        <v>61</v>
      </c>
      <c r="B6" s="71">
        <f>'Hours variance'!B5</f>
        <v>125</v>
      </c>
      <c r="C6" s="71">
        <f>'Hours variance'!C5</f>
        <v>132</v>
      </c>
      <c r="D6" s="71">
        <f>'Hours variance'!D5</f>
        <v>144</v>
      </c>
      <c r="E6" s="71">
        <f>'Hours variance'!E5</f>
        <v>152</v>
      </c>
      <c r="F6" s="71">
        <f>'Hours variance'!F5</f>
        <v>178</v>
      </c>
      <c r="G6" s="71">
        <f>'Hours variance'!G5</f>
        <v>197</v>
      </c>
      <c r="H6" s="71">
        <f>'Hours variance'!H5</f>
        <v>153</v>
      </c>
      <c r="I6" s="40">
        <f>SUM(B6:H6)</f>
        <v>1081</v>
      </c>
    </row>
    <row r="7" spans="1:9" ht="12.75">
      <c r="A7" s="57" t="s">
        <v>62</v>
      </c>
      <c r="B7" s="55">
        <f aca="true" t="shared" si="0" ref="B7:I7">B5/B6</f>
        <v>28.36</v>
      </c>
      <c r="C7" s="55">
        <f t="shared" si="0"/>
        <v>28.53030303030303</v>
      </c>
      <c r="D7" s="55">
        <f t="shared" si="0"/>
        <v>29.756944444444443</v>
      </c>
      <c r="E7" s="55">
        <f t="shared" si="0"/>
        <v>35.625</v>
      </c>
      <c r="F7" s="55">
        <f t="shared" si="0"/>
        <v>36.71910112359551</v>
      </c>
      <c r="G7" s="55">
        <f t="shared" si="0"/>
        <v>35.786802030456855</v>
      </c>
      <c r="H7" s="55">
        <f t="shared" si="0"/>
        <v>35.45751633986928</v>
      </c>
      <c r="I7" s="56">
        <f t="shared" si="0"/>
        <v>33.32284921369103</v>
      </c>
    </row>
    <row r="8" spans="1:9" ht="12.75">
      <c r="A8" s="54"/>
      <c r="B8" s="38"/>
      <c r="C8" s="38"/>
      <c r="D8" s="38"/>
      <c r="E8" s="38"/>
      <c r="F8" s="38"/>
      <c r="G8" s="38"/>
      <c r="H8" s="38"/>
      <c r="I8" s="40"/>
    </row>
    <row r="9" spans="1:9" ht="12.75">
      <c r="A9" s="54" t="s">
        <v>63</v>
      </c>
      <c r="B9" s="70">
        <v>90.5</v>
      </c>
      <c r="C9" s="70">
        <v>93</v>
      </c>
      <c r="D9" s="70">
        <v>96.5</v>
      </c>
      <c r="E9" s="70">
        <v>109</v>
      </c>
      <c r="F9" s="70">
        <v>141</v>
      </c>
      <c r="G9" s="70">
        <v>143.5</v>
      </c>
      <c r="H9" s="70">
        <v>105</v>
      </c>
      <c r="I9" s="41">
        <f>SUM(B9:H9)</f>
        <v>778.5</v>
      </c>
    </row>
    <row r="10" spans="1:9" ht="12.75">
      <c r="A10" s="72" t="s">
        <v>64</v>
      </c>
      <c r="B10" s="73">
        <f>B5/B9</f>
        <v>39.171270718232044</v>
      </c>
      <c r="C10" s="73">
        <f aca="true" t="shared" si="1" ref="C10:I10">C5/C9</f>
        <v>40.494623655913976</v>
      </c>
      <c r="D10" s="73">
        <f t="shared" si="1"/>
        <v>44.40414507772021</v>
      </c>
      <c r="E10" s="73">
        <f t="shared" si="1"/>
        <v>49.678899082568805</v>
      </c>
      <c r="F10" s="73">
        <f t="shared" si="1"/>
        <v>46.354609929078016</v>
      </c>
      <c r="G10" s="73">
        <f t="shared" si="1"/>
        <v>49.12891986062718</v>
      </c>
      <c r="H10" s="73">
        <f t="shared" si="1"/>
        <v>51.666666666666664</v>
      </c>
      <c r="I10" s="74">
        <f t="shared" si="1"/>
        <v>46.271034039820165</v>
      </c>
    </row>
    <row r="11" spans="1:9" ht="12.75">
      <c r="A11" s="75"/>
      <c r="B11" s="76"/>
      <c r="C11" s="76"/>
      <c r="D11" s="76"/>
      <c r="E11" s="76"/>
      <c r="F11" s="76"/>
      <c r="G11" s="76"/>
      <c r="H11" s="76"/>
      <c r="I11" s="77"/>
    </row>
    <row r="12" spans="1:9" ht="12.75">
      <c r="A12" s="75" t="s">
        <v>65</v>
      </c>
      <c r="B12" s="76">
        <f>B6-B9</f>
        <v>34.5</v>
      </c>
      <c r="C12" s="76">
        <f aca="true" t="shared" si="2" ref="C12:H12">C6-C9</f>
        <v>39</v>
      </c>
      <c r="D12" s="76">
        <f t="shared" si="2"/>
        <v>47.5</v>
      </c>
      <c r="E12" s="76">
        <f t="shared" si="2"/>
        <v>43</v>
      </c>
      <c r="F12" s="76">
        <f t="shared" si="2"/>
        <v>37</v>
      </c>
      <c r="G12" s="76">
        <f t="shared" si="2"/>
        <v>53.5</v>
      </c>
      <c r="H12" s="76">
        <f t="shared" si="2"/>
        <v>48</v>
      </c>
      <c r="I12" s="41">
        <f>SUM(B12:H12)</f>
        <v>302.5</v>
      </c>
    </row>
    <row r="13" spans="1:9" ht="12.75">
      <c r="A13" s="78" t="s">
        <v>66</v>
      </c>
      <c r="B13" s="79">
        <f>B12/B6</f>
        <v>0.276</v>
      </c>
      <c r="C13" s="79">
        <f aca="true" t="shared" si="3" ref="C13:I13">C12/C6</f>
        <v>0.29545454545454547</v>
      </c>
      <c r="D13" s="79">
        <f t="shared" si="3"/>
        <v>0.3298611111111111</v>
      </c>
      <c r="E13" s="79">
        <f t="shared" si="3"/>
        <v>0.28289473684210525</v>
      </c>
      <c r="F13" s="79">
        <f t="shared" si="3"/>
        <v>0.20786516853932585</v>
      </c>
      <c r="G13" s="79">
        <f t="shared" si="3"/>
        <v>0.2715736040609137</v>
      </c>
      <c r="H13" s="79">
        <f t="shared" si="3"/>
        <v>0.3137254901960784</v>
      </c>
      <c r="I13" s="80">
        <f t="shared" si="3"/>
        <v>0.2798334875115634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ThoughtWorks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Dafoe</dc:creator>
  <cp:keywords/>
  <dc:description/>
  <cp:lastModifiedBy>Lori Davy</cp:lastModifiedBy>
  <cp:lastPrinted>2003-03-18T19:28:58Z</cp:lastPrinted>
  <dcterms:created xsi:type="dcterms:W3CDTF">2000-05-05T17:58:58Z</dcterms:created>
  <dcterms:modified xsi:type="dcterms:W3CDTF">2011-05-31T17:17:32Z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